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20" firstSheet="1" activeTab="2"/>
  </bookViews>
  <sheets>
    <sheet name="Nbre d'élèvesparjournée part1 " sheetId="1" r:id="rId1"/>
    <sheet name="Nbre d'élèvesparjournée part2" sheetId="2" r:id="rId2"/>
    <sheet name="FetG parjournée et % part1" sheetId="3" r:id="rId3"/>
    <sheet name="FetG parjournée et % part2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47" i="3"/>
  <c r="F54"/>
  <c r="F53"/>
  <c r="F52"/>
  <c r="B54"/>
  <c r="F47" l="1"/>
  <c r="F46"/>
  <c r="F45"/>
  <c r="F39"/>
  <c r="F38" l="1"/>
  <c r="F40"/>
  <c r="M16" i="2"/>
  <c r="N16" s="1"/>
  <c r="K16"/>
  <c r="L16" s="1"/>
  <c r="I16"/>
  <c r="G16"/>
  <c r="E16"/>
  <c r="B16"/>
  <c r="M15"/>
  <c r="K15"/>
  <c r="L15" s="1"/>
  <c r="I15"/>
  <c r="G15"/>
  <c r="E15"/>
  <c r="M14"/>
  <c r="N14" s="1"/>
  <c r="K14"/>
  <c r="L14" s="1"/>
  <c r="I14"/>
  <c r="G14"/>
  <c r="E14"/>
  <c r="B14"/>
  <c r="M13"/>
  <c r="N13" s="1"/>
  <c r="K13"/>
  <c r="L13" s="1"/>
  <c r="I13"/>
  <c r="G13"/>
  <c r="E13"/>
  <c r="B13"/>
  <c r="M12"/>
  <c r="N12" s="1"/>
  <c r="K12"/>
  <c r="L12" s="1"/>
  <c r="I12"/>
  <c r="G12"/>
  <c r="E12"/>
  <c r="B12"/>
  <c r="M11"/>
  <c r="K11"/>
  <c r="L11" s="1"/>
  <c r="I11"/>
  <c r="G11"/>
  <c r="E11"/>
  <c r="B11"/>
  <c r="M10"/>
  <c r="N10" s="1"/>
  <c r="K10"/>
  <c r="L10" s="1"/>
  <c r="I10"/>
  <c r="G10"/>
  <c r="E10"/>
  <c r="B10"/>
  <c r="M9"/>
  <c r="K9"/>
  <c r="L9" s="1"/>
  <c r="I9"/>
  <c r="G9"/>
  <c r="E9"/>
  <c r="B9"/>
  <c r="M8"/>
  <c r="K8"/>
  <c r="L8" s="1"/>
  <c r="I8"/>
  <c r="G8"/>
  <c r="E8"/>
  <c r="B8"/>
  <c r="M7"/>
  <c r="K7"/>
  <c r="L7" s="1"/>
  <c r="I7"/>
  <c r="G7"/>
  <c r="E7"/>
  <c r="B7"/>
  <c r="M6"/>
  <c r="K6"/>
  <c r="L6" s="1"/>
  <c r="I6"/>
  <c r="G6"/>
  <c r="E6"/>
  <c r="B6"/>
  <c r="M5"/>
  <c r="K5"/>
  <c r="L5" s="1"/>
  <c r="I5"/>
  <c r="G5"/>
  <c r="E5"/>
  <c r="B5"/>
  <c r="M4"/>
  <c r="K4"/>
  <c r="L4" s="1"/>
  <c r="I4"/>
  <c r="G4"/>
  <c r="E4"/>
  <c r="B4"/>
  <c r="M3"/>
  <c r="M17" s="1"/>
  <c r="N17" s="1"/>
  <c r="L3"/>
  <c r="K3"/>
  <c r="K17" s="1"/>
  <c r="L17" s="1"/>
  <c r="I3"/>
  <c r="I17" s="1"/>
  <c r="J2" s="1"/>
  <c r="J3" s="1"/>
  <c r="G3"/>
  <c r="G17" s="1"/>
  <c r="H2" s="1"/>
  <c r="H3" s="1"/>
  <c r="E3"/>
  <c r="E17" s="1"/>
  <c r="F2" s="1"/>
  <c r="F3" s="1"/>
  <c r="B3"/>
  <c r="M12" i="1"/>
  <c r="N12" s="1"/>
  <c r="K12"/>
  <c r="L12" s="1"/>
  <c r="I12"/>
  <c r="G12"/>
  <c r="H12" s="1"/>
  <c r="E12"/>
  <c r="F12" s="1"/>
  <c r="B12"/>
  <c r="M11"/>
  <c r="K11"/>
  <c r="L11" s="1"/>
  <c r="I11"/>
  <c r="G11"/>
  <c r="H11" s="1"/>
  <c r="E11"/>
  <c r="F11" s="1"/>
  <c r="B11"/>
  <c r="M10"/>
  <c r="N10" s="1"/>
  <c r="K10"/>
  <c r="L10" s="1"/>
  <c r="I10"/>
  <c r="H10"/>
  <c r="G10"/>
  <c r="F10"/>
  <c r="E10"/>
  <c r="B10"/>
  <c r="M9"/>
  <c r="K9"/>
  <c r="L9" s="1"/>
  <c r="I9"/>
  <c r="G9"/>
  <c r="H9" s="1"/>
  <c r="E9"/>
  <c r="F9" s="1"/>
  <c r="B9"/>
  <c r="M8"/>
  <c r="N8" s="1"/>
  <c r="K8"/>
  <c r="L8" s="1"/>
  <c r="I8"/>
  <c r="H8"/>
  <c r="G8"/>
  <c r="F8"/>
  <c r="E8"/>
  <c r="B8"/>
  <c r="M7"/>
  <c r="K7"/>
  <c r="L7" s="1"/>
  <c r="I7"/>
  <c r="G7"/>
  <c r="H7" s="1"/>
  <c r="E7"/>
  <c r="F7" s="1"/>
  <c r="B7"/>
  <c r="M6"/>
  <c r="N6" s="1"/>
  <c r="K6"/>
  <c r="L6" s="1"/>
  <c r="I6"/>
  <c r="H6"/>
  <c r="G6"/>
  <c r="F6"/>
  <c r="E6"/>
  <c r="B6"/>
  <c r="M5"/>
  <c r="K5"/>
  <c r="L5" s="1"/>
  <c r="I5"/>
  <c r="G5"/>
  <c r="H5" s="1"/>
  <c r="E5"/>
  <c r="F5" s="1"/>
  <c r="B5"/>
  <c r="M4"/>
  <c r="N4" s="1"/>
  <c r="K4"/>
  <c r="L4" s="1"/>
  <c r="I4"/>
  <c r="H4"/>
  <c r="G4"/>
  <c r="F4"/>
  <c r="E4"/>
  <c r="B4"/>
  <c r="M3"/>
  <c r="K3"/>
  <c r="K13" s="1"/>
  <c r="L13" s="1"/>
  <c r="I3"/>
  <c r="I13" s="1"/>
  <c r="J2" s="1"/>
  <c r="G3"/>
  <c r="G13" s="1"/>
  <c r="H2" s="1"/>
  <c r="E3"/>
  <c r="E13" s="1"/>
  <c r="F2" s="1"/>
  <c r="B3"/>
  <c r="M13" l="1"/>
  <c r="N13" s="1"/>
  <c r="N5"/>
  <c r="N7"/>
  <c r="N9"/>
  <c r="N11"/>
  <c r="N15" i="2"/>
  <c r="N4"/>
  <c r="N5"/>
  <c r="N6"/>
  <c r="N7"/>
  <c r="N8"/>
  <c r="N9"/>
  <c r="N11"/>
  <c r="H4"/>
  <c r="H5"/>
  <c r="H6"/>
  <c r="H7"/>
  <c r="H8"/>
  <c r="H9"/>
  <c r="H10"/>
  <c r="H11"/>
  <c r="H12"/>
  <c r="H13"/>
  <c r="H14"/>
  <c r="F15"/>
  <c r="J15"/>
  <c r="F16"/>
  <c r="J16"/>
  <c r="F4"/>
  <c r="J4"/>
  <c r="F5"/>
  <c r="J5"/>
  <c r="F6"/>
  <c r="J6"/>
  <c r="F7"/>
  <c r="J7"/>
  <c r="F8"/>
  <c r="J8"/>
  <c r="F9"/>
  <c r="J9"/>
  <c r="F10"/>
  <c r="J10"/>
  <c r="F11"/>
  <c r="J11"/>
  <c r="F12"/>
  <c r="J12"/>
  <c r="F13"/>
  <c r="J13"/>
  <c r="F14"/>
  <c r="J14"/>
  <c r="H15"/>
  <c r="H16"/>
  <c r="N3"/>
  <c r="J10" i="1"/>
  <c r="J8"/>
  <c r="J6"/>
  <c r="J4"/>
  <c r="J5"/>
  <c r="J7"/>
  <c r="J9"/>
  <c r="J11"/>
  <c r="J12"/>
  <c r="F3"/>
  <c r="F13" s="1"/>
  <c r="H3"/>
  <c r="H13" s="1"/>
  <c r="J3"/>
  <c r="J13" s="1"/>
  <c r="L3"/>
  <c r="N3"/>
  <c r="H17" i="2" l="1"/>
  <c r="F17"/>
  <c r="J17"/>
</calcChain>
</file>

<file path=xl/sharedStrings.xml><?xml version="1.0" encoding="utf-8"?>
<sst xmlns="http://schemas.openxmlformats.org/spreadsheetml/2006/main" count="78" uniqueCount="33">
  <si>
    <t>PAR JOURNEES</t>
  </si>
  <si>
    <t>Garçons</t>
  </si>
  <si>
    <t>Filles</t>
  </si>
  <si>
    <t>TOTAL</t>
  </si>
  <si>
    <t>Nbre de réponses</t>
  </si>
  <si>
    <t>/34</t>
  </si>
  <si>
    <t>Nbre d'étblt participants</t>
  </si>
  <si>
    <t>/K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</si>
  <si>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</si>
  <si>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</si>
  <si>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</si>
  <si>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</si>
  <si>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</si>
  <si>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</si>
  <si>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</si>
  <si>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</si>
  <si>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</si>
  <si>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</si>
  <si>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/35</t>
  </si>
  <si>
    <t>J11</t>
  </si>
  <si>
    <t>J12</t>
  </si>
  <si>
    <t>J13</t>
  </si>
  <si>
    <t>21 mai (RAID)</t>
  </si>
  <si>
    <t>J14</t>
  </si>
  <si>
    <t>Nombre de réponses au mail envoyé par le coordonnateur</t>
  </si>
  <si>
    <t>Nombre d'établissements ayant paticipé aux rencontres</t>
  </si>
  <si>
    <t>%</t>
  </si>
  <si>
    <t>Total</t>
  </si>
  <si>
    <t>Données fournies par les collègues en établissement.</t>
  </si>
  <si>
    <t>Quantité d'élèves sortis</t>
  </si>
  <si>
    <t>Qtité totale d'élèves "disponibles"</t>
  </si>
  <si>
    <t>Qtité totale d'élèves licenciés</t>
  </si>
  <si>
    <t xml:space="preserve">Nous avons conscience que ce calcul est théorique car il part d'un postulat en partie inexact qui est : les élèves sortis n'ont jamais été les mêmes. </t>
  </si>
</sst>
</file>

<file path=xl/styles.xml><?xml version="1.0" encoding="utf-8"?>
<styleSheet xmlns="http://schemas.openxmlformats.org/spreadsheetml/2006/main">
  <numFmts count="2">
    <numFmt numFmtId="164" formatCode="[$-40C]General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Arial Unicode MS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2" fillId="0" borderId="0"/>
  </cellStyleXfs>
  <cellXfs count="4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4" xfId="0" applyBorder="1" applyAlignment="1">
      <alignment horizontal="center"/>
    </xf>
    <xf numFmtId="9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/>
    <xf numFmtId="0" fontId="9" fillId="0" borderId="0" xfId="0" applyFont="1"/>
    <xf numFmtId="0" fontId="0" fillId="0" borderId="0" xfId="0" applyAlignment="1">
      <alignment horizontal="right"/>
    </xf>
    <xf numFmtId="0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6" borderId="0" xfId="0" applyFill="1"/>
    <xf numFmtId="0" fontId="4" fillId="5" borderId="0" xfId="0" applyFont="1" applyFill="1"/>
    <xf numFmtId="0" fontId="4" fillId="3" borderId="0" xfId="0" applyFont="1" applyFill="1"/>
    <xf numFmtId="0" fontId="6" fillId="0" borderId="0" xfId="0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3">
    <cellStyle name="Excel Built-in Normal" xfId="2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Réponses Mail/Etblts Participants</a:t>
            </a:r>
          </a:p>
        </c:rich>
      </c:tx>
      <c:layout>
        <c:manualLayout>
          <c:xMode val="edge"/>
          <c:yMode val="edge"/>
          <c:x val="0.43428617862396285"/>
          <c:y val="3.4285724570146142E-2"/>
        </c:manualLayout>
      </c:layout>
      <c:overlay val="1"/>
    </c:title>
    <c:plotArea>
      <c:layout>
        <c:manualLayout>
          <c:layoutTarget val="inner"/>
          <c:xMode val="edge"/>
          <c:yMode val="edge"/>
          <c:x val="3.5659892358656416E-2"/>
          <c:y val="4.2295325772876056E-2"/>
          <c:w val="0.94761566568885947"/>
          <c:h val="0.72278416881414886"/>
        </c:manualLayout>
      </c:layout>
      <c:barChart>
        <c:barDir val="col"/>
        <c:grouping val="clustered"/>
        <c:ser>
          <c:idx val="0"/>
          <c:order val="0"/>
          <c:tx>
            <c:v>Réponses</c:v>
          </c:tx>
          <c:spPr>
            <a:solidFill>
              <a:srgbClr val="FFC000"/>
            </a:solidFill>
          </c:spPr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</c:dLbls>
          <c:cat>
            <c:strRef>
              <c:f>'Nbre d''élèvesparjournée part1 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'Nbre d''élèvesparjournée part1 '!$K$3:$K$12</c:f>
              <c:numCache>
                <c:formatCode>General</c:formatCode>
                <c:ptCount val="10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v>Participants</c:v>
          </c:tx>
          <c:spPr>
            <a:solidFill>
              <a:srgbClr val="7030A0"/>
            </a:solidFill>
          </c:spPr>
          <c:dLbls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</c:dLbls>
          <c:cat>
            <c:strRef>
              <c:f>'Nbre d''élèvesparjournée part1 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'Nbre d''élèvesparjournée part1 '!$M$3:$M$12</c:f>
              <c:numCache>
                <c:formatCode>General</c:formatCode>
                <c:ptCount val="10"/>
                <c:pt idx="0">
                  <c:v>18</c:v>
                </c:pt>
                <c:pt idx="1">
                  <c:v>13</c:v>
                </c:pt>
                <c:pt idx="2">
                  <c:v>15</c:v>
                </c:pt>
                <c:pt idx="3">
                  <c:v>21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15</c:v>
                </c:pt>
                <c:pt idx="8">
                  <c:v>17</c:v>
                </c:pt>
                <c:pt idx="9">
                  <c:v>9</c:v>
                </c:pt>
              </c:numCache>
            </c:numRef>
          </c:val>
        </c:ser>
        <c:axId val="77117696"/>
        <c:axId val="77123584"/>
      </c:barChart>
      <c:catAx>
        <c:axId val="77117696"/>
        <c:scaling>
          <c:orientation val="minMax"/>
        </c:scaling>
        <c:axPos val="b"/>
        <c:numFmt formatCode="General" sourceLinked="1"/>
        <c:tickLblPos val="nextTo"/>
        <c:crossAx val="77123584"/>
        <c:crosses val="autoZero"/>
        <c:auto val="1"/>
        <c:lblAlgn val="ctr"/>
        <c:lblOffset val="100"/>
      </c:catAx>
      <c:valAx>
        <c:axId val="77123584"/>
        <c:scaling>
          <c:orientation val="minMax"/>
        </c:scaling>
        <c:axPos val="l"/>
        <c:majorGridlines/>
        <c:numFmt formatCode="General" sourceLinked="1"/>
        <c:tickLblPos val="nextTo"/>
        <c:crossAx val="7711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82836162507561"/>
          <c:y val="6.1588619899098584E-2"/>
          <c:w val="8.965185853316586E-2"/>
          <c:h val="0.13777461950494768"/>
        </c:manualLayout>
      </c:layout>
    </c:legend>
    <c:plotVisOnly val="1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Réponses Mail/Etblts Participants</a:t>
            </a:r>
          </a:p>
        </c:rich>
      </c:tx>
      <c:layout>
        <c:manualLayout>
          <c:xMode val="edge"/>
          <c:yMode val="edge"/>
          <c:x val="0.42129915578734484"/>
          <c:y val="5.0978414774521502E-2"/>
        </c:manualLayout>
      </c:layout>
      <c:overlay val="1"/>
    </c:title>
    <c:plotArea>
      <c:layout>
        <c:manualLayout>
          <c:layoutTarget val="inner"/>
          <c:xMode val="edge"/>
          <c:yMode val="edge"/>
          <c:x val="3.5659892358656416E-2"/>
          <c:y val="4.2295325772876056E-2"/>
          <c:w val="0.9476156656888598"/>
          <c:h val="0.59852769784883231"/>
        </c:manualLayout>
      </c:layout>
      <c:barChart>
        <c:barDir val="col"/>
        <c:grouping val="clustered"/>
        <c:ser>
          <c:idx val="0"/>
          <c:order val="0"/>
          <c:tx>
            <c:v>Réponses</c:v>
          </c:tx>
          <c:spPr>
            <a:solidFill>
              <a:srgbClr val="FFC000"/>
            </a:solidFill>
          </c:spPr>
          <c:dLbls>
            <c:dLbl>
              <c:idx val="10"/>
              <c:layout>
                <c:manualLayout>
                  <c:x val="0"/>
                  <c:y val="4.8447549418768375E-3"/>
                </c:manualLayout>
              </c:layout>
              <c:dLblPos val="outEnd"/>
              <c:showVal val="1"/>
            </c:dLbl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</c:dLbls>
          <c:cat>
            <c:strRef>
              <c:f>'Nbre d''élèvesparjournée part2'!$B$3:$B$16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'Nbre d''élèvesparjournée part2'!$K$3:$K$16</c:f>
              <c:numCache>
                <c:formatCode>General</c:formatCode>
                <c:ptCount val="14"/>
                <c:pt idx="0">
                  <c:v>29</c:v>
                </c:pt>
                <c:pt idx="1">
                  <c:v>30</c:v>
                </c:pt>
                <c:pt idx="2">
                  <c:v>28</c:v>
                </c:pt>
                <c:pt idx="3">
                  <c:v>23</c:v>
                </c:pt>
                <c:pt idx="4">
                  <c:v>29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24</c:v>
                </c:pt>
                <c:pt idx="9">
                  <c:v>25</c:v>
                </c:pt>
                <c:pt idx="10">
                  <c:v>17</c:v>
                </c:pt>
                <c:pt idx="11">
                  <c:v>25</c:v>
                </c:pt>
                <c:pt idx="12">
                  <c:v>24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v>Participants</c:v>
          </c:tx>
          <c:spPr>
            <a:solidFill>
              <a:srgbClr val="7030A0"/>
            </a:solidFill>
          </c:spPr>
          <c:dLbls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</c:dLbls>
          <c:cat>
            <c:strRef>
              <c:f>'Nbre d''élèvesparjournée part2'!$B$3:$B$16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'Nbre d''élèvesparjournée part2'!$M$3:$M$16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21</c:v>
                </c:pt>
                <c:pt idx="5">
                  <c:v>17</c:v>
                </c:pt>
                <c:pt idx="6">
                  <c:v>18</c:v>
                </c:pt>
                <c:pt idx="7">
                  <c:v>15</c:v>
                </c:pt>
                <c:pt idx="8">
                  <c:v>11</c:v>
                </c:pt>
                <c:pt idx="9">
                  <c:v>9</c:v>
                </c:pt>
                <c:pt idx="10">
                  <c:v>14</c:v>
                </c:pt>
                <c:pt idx="11">
                  <c:v>12</c:v>
                </c:pt>
                <c:pt idx="12">
                  <c:v>19</c:v>
                </c:pt>
                <c:pt idx="13">
                  <c:v>6</c:v>
                </c:pt>
              </c:numCache>
            </c:numRef>
          </c:val>
        </c:ser>
        <c:axId val="77047296"/>
        <c:axId val="77048832"/>
      </c:barChart>
      <c:catAx>
        <c:axId val="77047296"/>
        <c:scaling>
          <c:orientation val="minMax"/>
        </c:scaling>
        <c:axPos val="b"/>
        <c:numFmt formatCode="General" sourceLinked="1"/>
        <c:tickLblPos val="nextTo"/>
        <c:txPr>
          <a:bodyPr rot="-3960000" vert="horz"/>
          <a:lstStyle/>
          <a:p>
            <a:pPr>
              <a:defRPr sz="800"/>
            </a:pPr>
            <a:endParaRPr lang="fr-FR"/>
          </a:p>
        </c:txPr>
        <c:crossAx val="77048832"/>
        <c:crosses val="autoZero"/>
        <c:auto val="1"/>
        <c:lblAlgn val="ctr"/>
        <c:lblOffset val="100"/>
      </c:catAx>
      <c:valAx>
        <c:axId val="77048832"/>
        <c:scaling>
          <c:orientation val="minMax"/>
        </c:scaling>
        <c:axPos val="l"/>
        <c:majorGridlines/>
        <c:numFmt formatCode="General" sourceLinked="1"/>
        <c:tickLblPos val="nextTo"/>
        <c:crossAx val="770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94239356444304"/>
          <c:y val="5.9502063426500523E-2"/>
          <c:w val="8.9651858533165915E-2"/>
          <c:h val="0.13777461950494768"/>
        </c:manualLayout>
      </c:layout>
    </c:legend>
    <c:plotVisOnly val="1"/>
  </c:chart>
  <c:printSettings>
    <c:headerFooter/>
    <c:pageMargins b="0.75000000000000189" l="0.25" r="0.25" t="0.75000000000000189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Garçons</a:t>
            </a:r>
            <a:r>
              <a:rPr lang="fr-FR" baseline="0"/>
              <a:t> </a:t>
            </a:r>
            <a:r>
              <a:rPr lang="fr-FR"/>
              <a:t>Filles/journée.</a:t>
            </a:r>
          </a:p>
        </c:rich>
      </c:tx>
      <c:layout>
        <c:manualLayout>
          <c:xMode val="edge"/>
          <c:yMode val="edge"/>
          <c:x val="0.41254407185638858"/>
          <c:y val="3.8216547731732539E-2"/>
        </c:manualLayout>
      </c:layout>
      <c:overlay val="1"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v>672 Garçons</c:v>
          </c:tx>
          <c:dLbls>
            <c:spPr>
              <a:gradFill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'[1]Par Journées'!$B$3:$B$12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'[1]Par Journées'!$E$3:$E$12</c:f>
              <c:numCache>
                <c:formatCode>General</c:formatCode>
                <c:ptCount val="10"/>
                <c:pt idx="0">
                  <c:v>50</c:v>
                </c:pt>
                <c:pt idx="1">
                  <c:v>18</c:v>
                </c:pt>
                <c:pt idx="2">
                  <c:v>80</c:v>
                </c:pt>
                <c:pt idx="3">
                  <c:v>111</c:v>
                </c:pt>
                <c:pt idx="4">
                  <c:v>64</c:v>
                </c:pt>
                <c:pt idx="5">
                  <c:v>56</c:v>
                </c:pt>
                <c:pt idx="6">
                  <c:v>97</c:v>
                </c:pt>
                <c:pt idx="7">
                  <c:v>88</c:v>
                </c:pt>
                <c:pt idx="8">
                  <c:v>76</c:v>
                </c:pt>
                <c:pt idx="9">
                  <c:v>36</c:v>
                </c:pt>
              </c:numCache>
            </c:numRef>
          </c:val>
        </c:ser>
        <c:ser>
          <c:idx val="1"/>
          <c:order val="1"/>
          <c:tx>
            <c:v>209 Filles</c:v>
          </c:tx>
          <c:dLbls>
            <c:dLbl>
              <c:idx val="1"/>
              <c:layout>
                <c:manualLayout>
                  <c:x val="0"/>
                  <c:y val="-2.1231415406518878E-2"/>
                </c:manualLayout>
              </c:layout>
              <c:showVal val="1"/>
            </c:dLbl>
            <c:dLbl>
              <c:idx val="9"/>
              <c:layout>
                <c:manualLayout>
                  <c:x val="4.5977005945997424E-3"/>
                  <c:y val="-1.2738849243911103E-2"/>
                </c:manualLayout>
              </c:layout>
              <c:showVal val="1"/>
            </c:dLbl>
            <c:spPr>
              <a:gradFill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'[1]Par Journées'!$B$3:$B$12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'[1]Par Journées'!$G$3:$G$12</c:f>
              <c:numCache>
                <c:formatCode>General</c:formatCode>
                <c:ptCount val="10"/>
                <c:pt idx="0">
                  <c:v>33</c:v>
                </c:pt>
                <c:pt idx="1">
                  <c:v>12</c:v>
                </c:pt>
                <c:pt idx="2">
                  <c:v>23</c:v>
                </c:pt>
                <c:pt idx="3">
                  <c:v>20</c:v>
                </c:pt>
                <c:pt idx="4">
                  <c:v>27</c:v>
                </c:pt>
                <c:pt idx="5">
                  <c:v>23</c:v>
                </c:pt>
                <c:pt idx="6">
                  <c:v>17</c:v>
                </c:pt>
                <c:pt idx="7">
                  <c:v>5</c:v>
                </c:pt>
                <c:pt idx="8">
                  <c:v>39</c:v>
                </c:pt>
                <c:pt idx="9">
                  <c:v>15</c:v>
                </c:pt>
              </c:numCache>
            </c:numRef>
          </c:val>
        </c:ser>
        <c:dLbls>
          <c:showVal val="1"/>
        </c:dLbls>
        <c:shape val="box"/>
        <c:axId val="77345920"/>
        <c:axId val="77347456"/>
        <c:axId val="0"/>
      </c:bar3DChart>
      <c:catAx>
        <c:axId val="773459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7347456"/>
        <c:crosses val="autoZero"/>
        <c:auto val="1"/>
        <c:lblAlgn val="ctr"/>
        <c:lblOffset val="100"/>
      </c:catAx>
      <c:valAx>
        <c:axId val="77347456"/>
        <c:scaling>
          <c:orientation val="minMax"/>
        </c:scaling>
        <c:axPos val="l"/>
        <c:majorGridlines/>
        <c:numFmt formatCode="General" sourceLinked="1"/>
        <c:tickLblPos val="nextTo"/>
        <c:crossAx val="7734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966" l="0.25" r="0.25" t="0.75000000000000966" header="0.30000000000000032" footer="0.30000000000000032"/>
    <c:pageSetup paperSize="9" orientation="portrait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% du total/journée.</a:t>
            </a:r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'[1]Par Journées'!$F$2</c:f>
              <c:strCache>
                <c:ptCount val="1"/>
                <c:pt idx="0">
                  <c:v>1427</c:v>
                </c:pt>
              </c:strCache>
            </c:strRef>
          </c:tx>
          <c:dLbls>
            <c:dLbl>
              <c:idx val="0"/>
              <c:layout>
                <c:manualLayout>
                  <c:x val="1.5396458814472761E-3"/>
                  <c:y val="7.476635514018713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2305295950157082E-2"/>
                </c:manualLayout>
              </c:layout>
              <c:showVal val="1"/>
            </c:dLbl>
            <c:dLbl>
              <c:idx val="4"/>
              <c:layout>
                <c:manualLayout>
                  <c:x val="-5.6453030169515812E-17"/>
                  <c:y val="6.6458982346832812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0.13291796469366571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8.722741433021805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'[1]Par Journées'!$F$3:$F$12</c:f>
              <c:numCache>
                <c:formatCode>0%</c:formatCode>
                <c:ptCount val="10"/>
                <c:pt idx="0">
                  <c:v>7.3964497041420121E-2</c:v>
                </c:pt>
                <c:pt idx="1">
                  <c:v>2.6627218934911243E-2</c:v>
                </c:pt>
                <c:pt idx="2">
                  <c:v>0.11834319526627218</c:v>
                </c:pt>
                <c:pt idx="3">
                  <c:v>0.16420118343195267</c:v>
                </c:pt>
                <c:pt idx="4">
                  <c:v>9.4674556213017749E-2</c:v>
                </c:pt>
                <c:pt idx="5">
                  <c:v>8.2840236686390539E-2</c:v>
                </c:pt>
                <c:pt idx="6">
                  <c:v>0.14349112426035504</c:v>
                </c:pt>
                <c:pt idx="7">
                  <c:v>0.13017751479289941</c:v>
                </c:pt>
                <c:pt idx="8">
                  <c:v>0.11242603550295859</c:v>
                </c:pt>
                <c:pt idx="9">
                  <c:v>5.3254437869822487E-2</c:v>
                </c:pt>
              </c:numCache>
            </c:numRef>
          </c:val>
        </c:ser>
        <c:ser>
          <c:idx val="1"/>
          <c:order val="1"/>
          <c:tx>
            <c:strRef>
              <c:f>'[1]Par Journées'!$H$2</c:f>
              <c:strCache>
                <c:ptCount val="1"/>
                <c:pt idx="0">
                  <c:v>559</c:v>
                </c:pt>
              </c:strCache>
            </c:strRef>
          </c:tx>
          <c:dLbls>
            <c:dLbl>
              <c:idx val="0"/>
              <c:layout>
                <c:manualLayout>
                  <c:x val="-4.6190588763009655E-3"/>
                  <c:y val="6.2305295950157082E-2"/>
                </c:manualLayout>
              </c:layout>
              <c:showVal val="1"/>
            </c:dLbl>
            <c:dLbl>
              <c:idx val="1"/>
              <c:layout>
                <c:manualLayout>
                  <c:x val="-4.6189376443418013E-3"/>
                  <c:y val="-1.246105919003122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370713240284217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0.10799551925168505"/>
                </c:manualLayout>
              </c:layout>
              <c:showVal val="1"/>
            </c:dLbl>
            <c:dLbl>
              <c:idx val="4"/>
              <c:layout>
                <c:manualLayout>
                  <c:x val="3.0792917628946204E-3"/>
                  <c:y val="-1.2461059190031223E-2"/>
                </c:manualLayout>
              </c:layout>
              <c:showVal val="1"/>
            </c:dLbl>
            <c:dLbl>
              <c:idx val="5"/>
              <c:layout>
                <c:manualLayout>
                  <c:x val="-3.0792917628946204E-3"/>
                  <c:y val="0.13707165109034264"/>
                </c:manualLayout>
              </c:layout>
              <c:showVal val="1"/>
            </c:dLbl>
            <c:dLbl>
              <c:idx val="6"/>
              <c:layout>
                <c:manualLayout>
                  <c:x val="3.0792917628946204E-3"/>
                  <c:y val="6.6458982346832784E-2"/>
                </c:manualLayout>
              </c:layout>
              <c:showVal val="1"/>
            </c:dLbl>
            <c:dLbl>
              <c:idx val="7"/>
              <c:layout>
                <c:manualLayout>
                  <c:x val="6.1585835257890733E-3"/>
                  <c:y val="8.3073727933540994E-2"/>
                </c:manualLayout>
              </c:layout>
              <c:showVal val="1"/>
            </c:dLbl>
            <c:dLbl>
              <c:idx val="9"/>
              <c:layout>
                <c:manualLayout>
                  <c:x val="4.6189376443418013E-3"/>
                  <c:y val="-2.0768431983385169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anchor="b" anchorCtr="0"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'[1]Par Journées'!$H$3:$H$12</c:f>
              <c:numCache>
                <c:formatCode>0%</c:formatCode>
                <c:ptCount val="10"/>
                <c:pt idx="0">
                  <c:v>0.1542056074766355</c:v>
                </c:pt>
                <c:pt idx="1">
                  <c:v>5.6074766355140186E-2</c:v>
                </c:pt>
                <c:pt idx="2">
                  <c:v>0.10747663551401869</c:v>
                </c:pt>
                <c:pt idx="3">
                  <c:v>9.3457943925233641E-2</c:v>
                </c:pt>
                <c:pt idx="4">
                  <c:v>0.12616822429906541</c:v>
                </c:pt>
                <c:pt idx="5">
                  <c:v>0.10747663551401869</c:v>
                </c:pt>
                <c:pt idx="6">
                  <c:v>7.9439252336448593E-2</c:v>
                </c:pt>
                <c:pt idx="7">
                  <c:v>2.336448598130841E-2</c:v>
                </c:pt>
                <c:pt idx="8">
                  <c:v>0.1822429906542056</c:v>
                </c:pt>
                <c:pt idx="9">
                  <c:v>7.0093457943925228E-2</c:v>
                </c:pt>
              </c:numCache>
            </c:numRef>
          </c:val>
        </c:ser>
        <c:ser>
          <c:idx val="2"/>
          <c:order val="2"/>
          <c:tx>
            <c:strRef>
              <c:f>'[1]Par Journées'!$J$2</c:f>
              <c:strCache>
                <c:ptCount val="1"/>
                <c:pt idx="0">
                  <c:v>1986</c:v>
                </c:pt>
              </c:strCache>
            </c:strRef>
          </c:tx>
          <c:dLbls>
            <c:dLbl>
              <c:idx val="0"/>
              <c:layout>
                <c:manualLayout>
                  <c:x val="6.1585835257890733E-3"/>
                  <c:y val="0.11214953271028059"/>
                </c:manualLayout>
              </c:layout>
              <c:showVal val="1"/>
            </c:dLbl>
            <c:dLbl>
              <c:idx val="1"/>
              <c:layout>
                <c:manualLayout>
                  <c:x val="6.1584622938299534E-3"/>
                  <c:y val="8.3073727933540994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7.4766355140187132E-2"/>
                </c:manualLayout>
              </c:layout>
              <c:showVal val="1"/>
            </c:dLbl>
            <c:dLbl>
              <c:idx val="8"/>
              <c:layout>
                <c:manualLayout>
                  <c:x val="7.6982294072364104E-3"/>
                  <c:y val="0.12461059190031162"/>
                </c:manualLayout>
              </c:layout>
              <c:showVal val="1"/>
            </c:dLbl>
            <c:dLbl>
              <c:idx val="9"/>
              <c:layout>
                <c:manualLayout>
                  <c:x val="4.6189376443419141E-3"/>
                  <c:y val="9.9688473520251245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Journées'!$B$3:$B$12</c:f>
              <c:strCache>
                <c:ptCount val="10"/>
                <c:pt idx="0">
                  <c:v>02 oct (VTT)</c:v>
                </c:pt>
                <c:pt idx="1">
                  <c:v>09 oct (Badminton et Rugby)</c:v>
                </c:pt>
                <c:pt idx="2">
                  <c:v>16 oct (VB et Foot à 7)</c:v>
                </c:pt>
                <c:pt idx="3">
                  <c:v>6 nov (BB et Futsal)</c:v>
                </c:pt>
                <c:pt idx="4">
                  <c:v>13 nov (RAID URBAIN et VB)</c:v>
                </c:pt>
                <c:pt idx="5">
                  <c:v>20 nov (Bad + Choré coll + Futsal J/S)</c:v>
                </c:pt>
                <c:pt idx="6">
                  <c:v>27 nov (BB + Futsal J/S)</c:v>
                </c:pt>
                <c:pt idx="7">
                  <c:v>04 déc (BB interdistrict+ Futsal Cadets + Futsal Filles)</c:v>
                </c:pt>
                <c:pt idx="8">
                  <c:v>11 déc (Futsal J/S + Bad)</c:v>
                </c:pt>
                <c:pt idx="9">
                  <c:v>18 déc (BB)</c:v>
                </c:pt>
              </c:strCache>
            </c:strRef>
          </c:cat>
          <c:val>
            <c:numRef>
              <c:f>'[1]Par Journées'!$J$3:$J$12</c:f>
              <c:numCache>
                <c:formatCode>0%</c:formatCode>
                <c:ptCount val="10"/>
                <c:pt idx="0">
                  <c:v>4.1792547834843909E-2</c:v>
                </c:pt>
                <c:pt idx="1">
                  <c:v>1.5105740181268883E-2</c:v>
                </c:pt>
                <c:pt idx="2">
                  <c:v>5.1863041289023165E-2</c:v>
                </c:pt>
                <c:pt idx="3">
                  <c:v>6.596173212487412E-2</c:v>
                </c:pt>
                <c:pt idx="4">
                  <c:v>4.5820745216515607E-2</c:v>
                </c:pt>
                <c:pt idx="5">
                  <c:v>3.9778449144008056E-2</c:v>
                </c:pt>
                <c:pt idx="6">
                  <c:v>5.7401812688821753E-2</c:v>
                </c:pt>
                <c:pt idx="7">
                  <c:v>4.6827794561933533E-2</c:v>
                </c:pt>
                <c:pt idx="8">
                  <c:v>5.7905337361530716E-2</c:v>
                </c:pt>
                <c:pt idx="9">
                  <c:v>2.5679758308157101E-2</c:v>
                </c:pt>
              </c:numCache>
            </c:numRef>
          </c:val>
        </c:ser>
        <c:dLbls>
          <c:showVal val="1"/>
        </c:dLbls>
        <c:shape val="box"/>
        <c:axId val="77383168"/>
        <c:axId val="77384704"/>
        <c:axId val="0"/>
      </c:bar3DChart>
      <c:catAx>
        <c:axId val="773831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7384704"/>
        <c:crosses val="autoZero"/>
        <c:auto val="1"/>
        <c:lblAlgn val="ctr"/>
        <c:lblOffset val="100"/>
      </c:catAx>
      <c:valAx>
        <c:axId val="77384704"/>
        <c:scaling>
          <c:orientation val="minMax"/>
        </c:scaling>
        <c:axPos val="l"/>
        <c:majorGridlines/>
        <c:numFmt formatCode="0%" sourceLinked="1"/>
        <c:tickLblPos val="nextTo"/>
        <c:crossAx val="7738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999" l="0.70000000000000062" r="0.70000000000000062" t="0.75000000000000999" header="0.30000000000000032" footer="0.30000000000000032"/>
    <c:pageSetup paperSize="9" orientation="portrait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Garçons</a:t>
            </a:r>
            <a:r>
              <a:rPr lang="fr-FR" baseline="0"/>
              <a:t> </a:t>
            </a:r>
            <a:r>
              <a:rPr lang="fr-FR"/>
              <a:t>Filles/journée.</a:t>
            </a:r>
          </a:p>
        </c:rich>
      </c:tx>
      <c:layout>
        <c:manualLayout>
          <c:xMode val="edge"/>
          <c:yMode val="edge"/>
          <c:x val="0.55813792401871376"/>
          <c:y val="3.8216547731732539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7.3723948022572414E-2"/>
          <c:y val="2.7772125101140951E-2"/>
          <c:w val="0.91977869251773314"/>
          <c:h val="0.49517735220469772"/>
        </c:manualLayout>
      </c:layout>
      <c:bar3DChart>
        <c:barDir val="col"/>
        <c:grouping val="stacked"/>
        <c:ser>
          <c:idx val="0"/>
          <c:order val="0"/>
          <c:tx>
            <c:v>Garçons</c:v>
          </c:tx>
          <c:dLbls>
            <c:spPr>
              <a:gradFill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'[1]Par Journées (2)'!$B$3:$B$16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'[1]Par Journées (2)'!$E$3:$E$16</c:f>
              <c:numCache>
                <c:formatCode>General</c:formatCode>
                <c:ptCount val="14"/>
                <c:pt idx="0">
                  <c:v>78</c:v>
                </c:pt>
                <c:pt idx="1">
                  <c:v>83</c:v>
                </c:pt>
                <c:pt idx="2">
                  <c:v>39</c:v>
                </c:pt>
                <c:pt idx="3">
                  <c:v>4</c:v>
                </c:pt>
                <c:pt idx="4">
                  <c:v>73</c:v>
                </c:pt>
                <c:pt idx="5">
                  <c:v>91</c:v>
                </c:pt>
                <c:pt idx="6">
                  <c:v>95</c:v>
                </c:pt>
                <c:pt idx="7">
                  <c:v>70</c:v>
                </c:pt>
                <c:pt idx="8">
                  <c:v>29</c:v>
                </c:pt>
                <c:pt idx="9">
                  <c:v>46</c:v>
                </c:pt>
                <c:pt idx="10">
                  <c:v>37</c:v>
                </c:pt>
                <c:pt idx="11">
                  <c:v>36</c:v>
                </c:pt>
                <c:pt idx="12">
                  <c:v>50</c:v>
                </c:pt>
                <c:pt idx="13">
                  <c:v>20</c:v>
                </c:pt>
              </c:numCache>
            </c:numRef>
          </c:val>
        </c:ser>
        <c:ser>
          <c:idx val="1"/>
          <c:order val="1"/>
          <c:tx>
            <c:v>Filles</c:v>
          </c:tx>
          <c:dLbls>
            <c:dLbl>
              <c:idx val="1"/>
              <c:layout>
                <c:manualLayout>
                  <c:x val="0"/>
                  <c:y val="-2.1231415406518895E-2"/>
                </c:manualLayout>
              </c:layout>
              <c:showVal val="1"/>
            </c:dLbl>
            <c:dLbl>
              <c:idx val="3"/>
              <c:layout>
                <c:manualLayout>
                  <c:x val="-4.5977005945997424E-3"/>
                  <c:y val="-3.8216547731732539E-2"/>
                </c:manualLayout>
              </c:layout>
              <c:showVal val="1"/>
            </c:dLbl>
            <c:dLbl>
              <c:idx val="9"/>
              <c:layout>
                <c:manualLayout>
                  <c:x val="4.5977005945997424E-3"/>
                  <c:y val="-1.2738849243911107E-2"/>
                </c:manualLayout>
              </c:layout>
              <c:showVal val="1"/>
            </c:dLbl>
            <c:spPr>
              <a:gradFill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'[1]Par Journées (2)'!$B$3:$B$16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'[1]Par Journées (2)'!$G$3:$G$16</c:f>
              <c:numCache>
                <c:formatCode>General</c:formatCode>
                <c:ptCount val="14"/>
                <c:pt idx="0">
                  <c:v>24</c:v>
                </c:pt>
                <c:pt idx="1">
                  <c:v>28</c:v>
                </c:pt>
                <c:pt idx="2">
                  <c:v>22</c:v>
                </c:pt>
                <c:pt idx="3">
                  <c:v>22</c:v>
                </c:pt>
                <c:pt idx="4">
                  <c:v>40</c:v>
                </c:pt>
                <c:pt idx="5">
                  <c:v>21</c:v>
                </c:pt>
                <c:pt idx="6">
                  <c:v>19</c:v>
                </c:pt>
                <c:pt idx="7">
                  <c:v>23</c:v>
                </c:pt>
                <c:pt idx="8">
                  <c:v>32</c:v>
                </c:pt>
                <c:pt idx="9">
                  <c:v>10</c:v>
                </c:pt>
                <c:pt idx="10">
                  <c:v>19</c:v>
                </c:pt>
                <c:pt idx="11">
                  <c:v>28</c:v>
                </c:pt>
                <c:pt idx="12">
                  <c:v>32</c:v>
                </c:pt>
                <c:pt idx="13">
                  <c:v>25</c:v>
                </c:pt>
              </c:numCache>
            </c:numRef>
          </c:val>
        </c:ser>
        <c:dLbls>
          <c:showVal val="1"/>
        </c:dLbls>
        <c:shape val="box"/>
        <c:axId val="77329536"/>
        <c:axId val="77331072"/>
        <c:axId val="0"/>
      </c:bar3DChart>
      <c:catAx>
        <c:axId val="773295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7331072"/>
        <c:crosses val="autoZero"/>
        <c:auto val="1"/>
        <c:lblAlgn val="ctr"/>
        <c:lblOffset val="100"/>
      </c:catAx>
      <c:valAx>
        <c:axId val="77331072"/>
        <c:scaling>
          <c:orientation val="minMax"/>
        </c:scaling>
        <c:axPos val="l"/>
        <c:majorGridlines/>
        <c:numFmt formatCode="General" sourceLinked="1"/>
        <c:tickLblPos val="nextTo"/>
        <c:crossAx val="773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97309711286164"/>
          <c:y val="5.9108869122571704E-2"/>
          <c:w val="7.6995435243559271E-2"/>
          <c:h val="0.12396166927469472"/>
        </c:manualLayout>
      </c:layout>
    </c:legend>
    <c:plotVisOnly val="1"/>
  </c:chart>
  <c:printSettings>
    <c:headerFooter/>
    <c:pageMargins b="0.75000000000000988" l="0.25" r="0.25" t="0.75000000000000988" header="0.30000000000000032" footer="0.30000000000000032"/>
    <c:pageSetup paperSize="9" orientation="portrait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% du total/journée.</a:t>
            </a:r>
          </a:p>
        </c:rich>
      </c:tx>
      <c:layout>
        <c:manualLayout>
          <c:xMode val="edge"/>
          <c:yMode val="edge"/>
          <c:x val="0.52905475357247111"/>
          <c:y val="3.7383177570093552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6.4545542918246324E-2"/>
          <c:y val="2.5347953001201951E-2"/>
          <c:w val="0.92465198794595116"/>
          <c:h val="0.83395982044300676"/>
        </c:manualLayout>
      </c:layout>
      <c:bar3DChart>
        <c:barDir val="col"/>
        <c:grouping val="clustered"/>
        <c:ser>
          <c:idx val="0"/>
          <c:order val="0"/>
          <c:tx>
            <c:strRef>
              <c:f>'[1]Par Journées (2)'!$F$2</c:f>
              <c:strCache>
                <c:ptCount val="1"/>
                <c:pt idx="0">
                  <c:v>1427</c:v>
                </c:pt>
              </c:strCache>
            </c:strRef>
          </c:tx>
          <c:dLbls>
            <c:dLbl>
              <c:idx val="0"/>
              <c:layout>
                <c:manualLayout>
                  <c:x val="1.5396458814472761E-3"/>
                  <c:y val="7.476635514018713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2305295950157102E-2"/>
                </c:manualLayout>
              </c:layout>
              <c:showVal val="1"/>
            </c:dLbl>
            <c:dLbl>
              <c:idx val="4"/>
              <c:layout>
                <c:manualLayout>
                  <c:x val="-5.6453030169515911E-17"/>
                  <c:y val="6.6458982346832812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0.13291796469366571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8.722741433021805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 (2)'!$B$3:$B$16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'[1]Par Journées (2)'!$F$3:$F$16</c:f>
              <c:numCache>
                <c:formatCode>0%</c:formatCode>
                <c:ptCount val="14"/>
                <c:pt idx="0">
                  <c:v>5.4660126138752631E-2</c:v>
                </c:pt>
                <c:pt idx="1">
                  <c:v>5.8163980378416261E-2</c:v>
                </c:pt>
                <c:pt idx="2">
                  <c:v>2.7330063069376315E-2</c:v>
                </c:pt>
                <c:pt idx="3">
                  <c:v>2.8030833917309038E-3</c:v>
                </c:pt>
                <c:pt idx="4">
                  <c:v>5.1156271899089001E-2</c:v>
                </c:pt>
                <c:pt idx="5">
                  <c:v>6.3770147161878066E-2</c:v>
                </c:pt>
                <c:pt idx="6">
                  <c:v>6.6573230553608975E-2</c:v>
                </c:pt>
                <c:pt idx="7">
                  <c:v>4.9053959355290819E-2</c:v>
                </c:pt>
                <c:pt idx="8">
                  <c:v>2.0322354590049056E-2</c:v>
                </c:pt>
                <c:pt idx="9">
                  <c:v>3.2235459004905397E-2</c:v>
                </c:pt>
                <c:pt idx="10">
                  <c:v>2.5928521373510861E-2</c:v>
                </c:pt>
                <c:pt idx="11">
                  <c:v>2.5227750525578137E-2</c:v>
                </c:pt>
                <c:pt idx="12">
                  <c:v>3.5038542396636299E-2</c:v>
                </c:pt>
                <c:pt idx="13">
                  <c:v>1.401541695865452E-2</c:v>
                </c:pt>
              </c:numCache>
            </c:numRef>
          </c:val>
        </c:ser>
        <c:ser>
          <c:idx val="1"/>
          <c:order val="1"/>
          <c:tx>
            <c:strRef>
              <c:f>'[1]Par Journées (2)'!$H$2</c:f>
              <c:strCache>
                <c:ptCount val="1"/>
                <c:pt idx="0">
                  <c:v>559</c:v>
                </c:pt>
              </c:strCache>
            </c:strRef>
          </c:tx>
          <c:dLbls>
            <c:dLbl>
              <c:idx val="0"/>
              <c:layout>
                <c:manualLayout>
                  <c:x val="-4.6190588763009655E-3"/>
                  <c:y val="6.2305295950157102E-2"/>
                </c:manualLayout>
              </c:layout>
              <c:showVal val="1"/>
            </c:dLbl>
            <c:dLbl>
              <c:idx val="1"/>
              <c:layout>
                <c:manualLayout>
                  <c:x val="6.1835326139788134E-3"/>
                  <c:y val="-3.738317757009355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370713240284217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0.10799551925168512"/>
                </c:manualLayout>
              </c:layout>
              <c:showVal val="1"/>
            </c:dLbl>
            <c:dLbl>
              <c:idx val="4"/>
              <c:layout>
                <c:manualLayout>
                  <c:x val="3.0792917628946217E-3"/>
                  <c:y val="-1.2461059190031223E-2"/>
                </c:manualLayout>
              </c:layout>
              <c:showVal val="1"/>
            </c:dLbl>
            <c:dLbl>
              <c:idx val="5"/>
              <c:layout>
                <c:manualLayout>
                  <c:x val="-3.0792917628946217E-3"/>
                  <c:y val="0.13707165109034264"/>
                </c:manualLayout>
              </c:layout>
              <c:showVal val="1"/>
            </c:dLbl>
            <c:dLbl>
              <c:idx val="6"/>
              <c:layout>
                <c:manualLayout>
                  <c:x val="3.0792917628946217E-3"/>
                  <c:y val="6.6458982346832784E-2"/>
                </c:manualLayout>
              </c:layout>
              <c:showVal val="1"/>
            </c:dLbl>
            <c:dLbl>
              <c:idx val="7"/>
              <c:layout>
                <c:manualLayout>
                  <c:x val="6.1585835257890733E-3"/>
                  <c:y val="8.3073727933540994E-2"/>
                </c:manualLayout>
              </c:layout>
              <c:showVal val="1"/>
            </c:dLbl>
            <c:dLbl>
              <c:idx val="9"/>
              <c:layout>
                <c:manualLayout>
                  <c:x val="4.6189365218236612E-3"/>
                  <c:y val="-4.9844236760124623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anchor="b" anchorCtr="0"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 (2)'!$B$3:$B$16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'[1]Par Journées (2)'!$H$3:$H$16</c:f>
              <c:numCache>
                <c:formatCode>0%</c:formatCode>
                <c:ptCount val="14"/>
                <c:pt idx="0">
                  <c:v>4.2933810375670838E-2</c:v>
                </c:pt>
                <c:pt idx="1">
                  <c:v>5.008944543828265E-2</c:v>
                </c:pt>
                <c:pt idx="2">
                  <c:v>3.9355992844364938E-2</c:v>
                </c:pt>
                <c:pt idx="3">
                  <c:v>3.9355992844364938E-2</c:v>
                </c:pt>
                <c:pt idx="4">
                  <c:v>7.1556350626118065E-2</c:v>
                </c:pt>
                <c:pt idx="5">
                  <c:v>3.7567084078711989E-2</c:v>
                </c:pt>
                <c:pt idx="6">
                  <c:v>3.3989266547406083E-2</c:v>
                </c:pt>
                <c:pt idx="7">
                  <c:v>4.1144901610017888E-2</c:v>
                </c:pt>
                <c:pt idx="8">
                  <c:v>5.7245080500894455E-2</c:v>
                </c:pt>
                <c:pt idx="9">
                  <c:v>1.7889087656529516E-2</c:v>
                </c:pt>
                <c:pt idx="10">
                  <c:v>3.3989266547406083E-2</c:v>
                </c:pt>
                <c:pt idx="11">
                  <c:v>5.008944543828265E-2</c:v>
                </c:pt>
                <c:pt idx="12">
                  <c:v>5.7245080500894455E-2</c:v>
                </c:pt>
                <c:pt idx="13">
                  <c:v>4.4722719141323794E-2</c:v>
                </c:pt>
              </c:numCache>
            </c:numRef>
          </c:val>
        </c:ser>
        <c:ser>
          <c:idx val="2"/>
          <c:order val="2"/>
          <c:tx>
            <c:strRef>
              <c:f>'[1]Par Journées (2)'!$J$2</c:f>
              <c:strCache>
                <c:ptCount val="1"/>
                <c:pt idx="0">
                  <c:v>1986</c:v>
                </c:pt>
              </c:strCache>
            </c:strRef>
          </c:tx>
          <c:dLbls>
            <c:dLbl>
              <c:idx val="0"/>
              <c:layout>
                <c:manualLayout>
                  <c:x val="6.1585835257890733E-3"/>
                  <c:y val="0.11214953271028059"/>
                </c:manualLayout>
              </c:layout>
              <c:showVal val="1"/>
            </c:dLbl>
            <c:dLbl>
              <c:idx val="1"/>
              <c:layout>
                <c:manualLayout>
                  <c:x val="6.1584622938299534E-3"/>
                  <c:y val="8.3073727933540994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7.4766355140187132E-2"/>
                </c:manualLayout>
              </c:layout>
              <c:showVal val="1"/>
            </c:dLbl>
            <c:dLbl>
              <c:idx val="8"/>
              <c:layout>
                <c:manualLayout>
                  <c:x val="7.6982294072364104E-3"/>
                  <c:y val="0.12461059190031162"/>
                </c:manualLayout>
              </c:layout>
              <c:showVal val="1"/>
            </c:dLbl>
            <c:dLbl>
              <c:idx val="9"/>
              <c:layout>
                <c:manualLayout>
                  <c:x val="4.6189376443419141E-3"/>
                  <c:y val="9.9688473520251245E-2"/>
                </c:manualLayout>
              </c:layout>
              <c:showVal val="1"/>
            </c:dLbl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</c:dLbls>
          <c:cat>
            <c:strRef>
              <c:f>'[1]Par Journées (2)'!$B$3:$B$16</c:f>
              <c:strCache>
                <c:ptCount val="14"/>
                <c:pt idx="0">
                  <c:v>15 janv (Futsal Cdts + VB)</c:v>
                </c:pt>
                <c:pt idx="1">
                  <c:v>22 janv (Futsal J/S + Bad + Escalade + Arbitrage BB)</c:v>
                </c:pt>
                <c:pt idx="2">
                  <c:v>29 janv (BB qualif)</c:v>
                </c:pt>
                <c:pt idx="3">
                  <c:v>5 fév (Futsal Filles + Championnats Dépt)</c:v>
                </c:pt>
                <c:pt idx="4">
                  <c:v>12 fév (Ski)</c:v>
                </c:pt>
                <c:pt idx="5">
                  <c:v>19 fév (Futsal Cadets 1/2 finales + Choré Collective)</c:v>
                </c:pt>
                <c:pt idx="6">
                  <c:v>26 fév (Futsal J/S 1/2 finales + BB Finale LP)</c:v>
                </c:pt>
                <c:pt idx="7">
                  <c:v>19 mars (Futsal filles + Cadets Finale LP + Bad de ptps)</c:v>
                </c:pt>
                <c:pt idx="8">
                  <c:v>26 mars (BB 3/3 + Choré Coll + Finales Dpt Cadets)</c:v>
                </c:pt>
                <c:pt idx="9">
                  <c:v>02 avril (Futsal Finale District J/S + VB)</c:v>
                </c:pt>
                <c:pt idx="10">
                  <c:v>16 avril (JDL)</c:v>
                </c:pt>
                <c:pt idx="11">
                  <c:v>23 avril (ESCALADE + Foot à 7)</c:v>
                </c:pt>
                <c:pt idx="12">
                  <c:v>21 mai (RAID)</c:v>
                </c:pt>
                <c:pt idx="13">
                  <c:v>28 mai (HANDISPORT)</c:v>
                </c:pt>
              </c:strCache>
            </c:strRef>
          </c:cat>
          <c:val>
            <c:numRef>
              <c:f>'[1]Par Journées (2)'!$J$3:$J$16</c:f>
              <c:numCache>
                <c:formatCode>0%</c:formatCode>
                <c:ptCount val="14"/>
                <c:pt idx="0">
                  <c:v>5.1359516616314202E-2</c:v>
                </c:pt>
                <c:pt idx="1">
                  <c:v>5.5891238670694864E-2</c:v>
                </c:pt>
                <c:pt idx="2">
                  <c:v>3.0715005035246726E-2</c:v>
                </c:pt>
                <c:pt idx="3">
                  <c:v>1.3091641490433032E-2</c:v>
                </c:pt>
                <c:pt idx="4">
                  <c:v>5.689828801611279E-2</c:v>
                </c:pt>
                <c:pt idx="5">
                  <c:v>5.6394763343403827E-2</c:v>
                </c:pt>
                <c:pt idx="6">
                  <c:v>5.7401812688821753E-2</c:v>
                </c:pt>
                <c:pt idx="7">
                  <c:v>4.6827794561933533E-2</c:v>
                </c:pt>
                <c:pt idx="8">
                  <c:v>3.0715005035246726E-2</c:v>
                </c:pt>
                <c:pt idx="9">
                  <c:v>2.8197381671701913E-2</c:v>
                </c:pt>
                <c:pt idx="10">
                  <c:v>2.8197381671701913E-2</c:v>
                </c:pt>
                <c:pt idx="11">
                  <c:v>3.2225579053373615E-2</c:v>
                </c:pt>
                <c:pt idx="12">
                  <c:v>4.1289023162134945E-2</c:v>
                </c:pt>
                <c:pt idx="13">
                  <c:v>2.2658610271903322E-2</c:v>
                </c:pt>
              </c:numCache>
            </c:numRef>
          </c:val>
        </c:ser>
        <c:dLbls>
          <c:showVal val="1"/>
        </c:dLbls>
        <c:shape val="box"/>
        <c:axId val="77551104"/>
        <c:axId val="77552640"/>
        <c:axId val="0"/>
      </c:bar3DChart>
      <c:catAx>
        <c:axId val="7755110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fr-FR"/>
          </a:p>
        </c:txPr>
        <c:crossAx val="77552640"/>
        <c:crosses val="autoZero"/>
        <c:auto val="1"/>
        <c:lblAlgn val="ctr"/>
        <c:lblOffset val="100"/>
      </c:catAx>
      <c:valAx>
        <c:axId val="77552640"/>
        <c:scaling>
          <c:orientation val="minMax"/>
        </c:scaling>
        <c:axPos val="l"/>
        <c:majorGridlines/>
        <c:numFmt formatCode="0%" sourceLinked="1"/>
        <c:tickLblPos val="nextTo"/>
        <c:crossAx val="7755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49749684067271"/>
          <c:y val="3.8424215664630716E-2"/>
          <c:w val="6.1340721298726635E-2"/>
          <c:h val="0.22533225402899404"/>
        </c:manualLayout>
      </c:layout>
    </c:legend>
    <c:plotVisOnly val="1"/>
  </c:chart>
  <c:printSettings>
    <c:headerFooter/>
    <c:pageMargins b="0.75000000000001021" l="0.70000000000000062" r="0.70000000000000062" t="0.75000000000001021" header="0.30000000000000032" footer="0.30000000000000032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85725</xdr:rowOff>
    </xdr:from>
    <xdr:to>
      <xdr:col>14</xdr:col>
      <xdr:colOff>704850</xdr:colOff>
      <xdr:row>30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14</xdr:row>
      <xdr:rowOff>19050</xdr:rowOff>
    </xdr:from>
    <xdr:to>
      <xdr:col>2</xdr:col>
      <xdr:colOff>542925</xdr:colOff>
      <xdr:row>15</xdr:row>
      <xdr:rowOff>38100</xdr:rowOff>
    </xdr:to>
    <xdr:sp macro="" textlink="">
      <xdr:nvSpPr>
        <xdr:cNvPr id="3" name="ZoneTexte 2"/>
        <xdr:cNvSpPr txBox="1"/>
      </xdr:nvSpPr>
      <xdr:spPr>
        <a:xfrm>
          <a:off x="476250" y="2847975"/>
          <a:ext cx="12763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00">
              <a:solidFill>
                <a:srgbClr val="FF0000"/>
              </a:solidFill>
            </a:rPr>
            <a:t>34 établissements.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47622</xdr:rowOff>
    </xdr:from>
    <xdr:to>
      <xdr:col>13</xdr:col>
      <xdr:colOff>342899</xdr:colOff>
      <xdr:row>31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17</xdr:row>
      <xdr:rowOff>180974</xdr:rowOff>
    </xdr:from>
    <xdr:to>
      <xdr:col>3</xdr:col>
      <xdr:colOff>466725</xdr:colOff>
      <xdr:row>18</xdr:row>
      <xdr:rowOff>161925</xdr:rowOff>
    </xdr:to>
    <xdr:sp macro="" textlink="">
      <xdr:nvSpPr>
        <xdr:cNvPr id="3" name="ZoneTexte 2"/>
        <xdr:cNvSpPr txBox="1"/>
      </xdr:nvSpPr>
      <xdr:spPr>
        <a:xfrm>
          <a:off x="428625" y="3552824"/>
          <a:ext cx="232410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00">
              <a:solidFill>
                <a:srgbClr val="FF0000"/>
              </a:solidFill>
            </a:rPr>
            <a:t>35</a:t>
          </a:r>
          <a:r>
            <a:rPr lang="fr-FR" sz="1000" baseline="0">
              <a:solidFill>
                <a:srgbClr val="FF0000"/>
              </a:solidFill>
            </a:rPr>
            <a:t> </a:t>
          </a:r>
          <a:r>
            <a:rPr lang="fr-FR" sz="1000">
              <a:solidFill>
                <a:srgbClr val="FF0000"/>
              </a:solidFill>
            </a:rPr>
            <a:t>établissements.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19049</xdr:rowOff>
    </xdr:from>
    <xdr:to>
      <xdr:col>10</xdr:col>
      <xdr:colOff>742950</xdr:colOff>
      <xdr:row>15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16</xdr:row>
      <xdr:rowOff>142875</xdr:rowOff>
    </xdr:from>
    <xdr:to>
      <xdr:col>10</xdr:col>
      <xdr:colOff>704850</xdr:colOff>
      <xdr:row>32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95249</xdr:colOff>
      <xdr:row>31</xdr:row>
      <xdr:rowOff>133350</xdr:rowOff>
    </xdr:from>
    <xdr:to>
      <xdr:col>5</xdr:col>
      <xdr:colOff>200025</xdr:colOff>
      <xdr:row>32</xdr:row>
      <xdr:rowOff>133350</xdr:rowOff>
    </xdr:to>
    <xdr:sp macro="" textlink="">
      <xdr:nvSpPr>
        <xdr:cNvPr id="4" name="ZoneTexte 3"/>
        <xdr:cNvSpPr txBox="1"/>
      </xdr:nvSpPr>
      <xdr:spPr>
        <a:xfrm>
          <a:off x="95249" y="6038850"/>
          <a:ext cx="3914776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900"/>
            <a:t>Le % correspond à celui du nombre d'élèves  par journée sur le total à l'année.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19049</xdr:rowOff>
    </xdr:from>
    <xdr:to>
      <xdr:col>10</xdr:col>
      <xdr:colOff>685800</xdr:colOff>
      <xdr:row>16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16</xdr:row>
      <xdr:rowOff>133350</xdr:rowOff>
    </xdr:from>
    <xdr:to>
      <xdr:col>10</xdr:col>
      <xdr:colOff>685800</xdr:colOff>
      <xdr:row>32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31</xdr:row>
      <xdr:rowOff>0</xdr:rowOff>
    </xdr:from>
    <xdr:to>
      <xdr:col>5</xdr:col>
      <xdr:colOff>209550</xdr:colOff>
      <xdr:row>32</xdr:row>
      <xdr:rowOff>47625</xdr:rowOff>
    </xdr:to>
    <xdr:sp macro="" textlink="">
      <xdr:nvSpPr>
        <xdr:cNvPr id="4" name="ZoneTexte 3"/>
        <xdr:cNvSpPr txBox="1"/>
      </xdr:nvSpPr>
      <xdr:spPr>
        <a:xfrm>
          <a:off x="171450" y="5905500"/>
          <a:ext cx="3848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900"/>
            <a:t>Le % correspond à celui du nombre d'élèves par journée sur le total à l'année.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%20THERET/Documents/Marc%20Sauvegard&#233;%201/UNSS/2013%202014/Participation/NNNbre%20de%20participants%20par%20journ&#233;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oct"/>
      <sheetName val="9 oct"/>
      <sheetName val="16 oct"/>
      <sheetName val="6 nov"/>
      <sheetName val="13 nov"/>
      <sheetName val="20 nov"/>
      <sheetName val="27 nov"/>
      <sheetName val="04 déc"/>
      <sheetName val="11 déc"/>
      <sheetName val="18 déc"/>
      <sheetName val="15 janv"/>
      <sheetName val="22 janv"/>
      <sheetName val="29 janv"/>
      <sheetName val="5 fév"/>
      <sheetName val="12 fév"/>
      <sheetName val="19 fév"/>
      <sheetName val="26 fév"/>
      <sheetName val="19 mars"/>
      <sheetName val="26 mars"/>
      <sheetName val="02 avril"/>
      <sheetName val="09 avril"/>
      <sheetName val="16 avril"/>
      <sheetName val="23 avril"/>
      <sheetName val="21 mai"/>
      <sheetName val="28 mai"/>
      <sheetName val="Par Etablt"/>
      <sheetName val="Par Etablt (2)"/>
      <sheetName val="Par Etablt (3)"/>
      <sheetName val="Rép vs Particip"/>
      <sheetName val="Rép vs Particip (2)"/>
      <sheetName val="Graph par Etbt"/>
      <sheetName val="Graph par Etbt (2)"/>
      <sheetName val="Par Journées"/>
      <sheetName val="Par Journées (2)"/>
      <sheetName val="Graph par J"/>
      <sheetName val="Graph par J (2)"/>
      <sheetName val="Feuil1"/>
    </sheetNames>
    <sheetDataSet>
      <sheetData sheetId="0">
        <row r="2">
          <cell r="C2" t="str">
            <v>02 oct (VTT)</v>
          </cell>
        </row>
        <row r="43">
          <cell r="A43">
            <v>18</v>
          </cell>
          <cell r="C43">
            <v>50</v>
          </cell>
          <cell r="D43">
            <v>33</v>
          </cell>
          <cell r="E43">
            <v>83</v>
          </cell>
        </row>
        <row r="46">
          <cell r="A46">
            <v>32</v>
          </cell>
        </row>
      </sheetData>
      <sheetData sheetId="1">
        <row r="2">
          <cell r="C2" t="str">
            <v>09 oct (Badminton et Rugby)</v>
          </cell>
        </row>
        <row r="43">
          <cell r="A43">
            <v>13</v>
          </cell>
          <cell r="C43">
            <v>18</v>
          </cell>
          <cell r="D43">
            <v>12</v>
          </cell>
          <cell r="E43">
            <v>30</v>
          </cell>
        </row>
        <row r="46">
          <cell r="A46">
            <v>32</v>
          </cell>
        </row>
      </sheetData>
      <sheetData sheetId="2">
        <row r="2">
          <cell r="C2" t="str">
            <v>16 oct (VB et Foot à 7)</v>
          </cell>
        </row>
        <row r="43">
          <cell r="A43">
            <v>15</v>
          </cell>
          <cell r="C43">
            <v>80</v>
          </cell>
          <cell r="D43">
            <v>23</v>
          </cell>
          <cell r="E43">
            <v>103</v>
          </cell>
        </row>
        <row r="46">
          <cell r="A46">
            <v>32</v>
          </cell>
        </row>
      </sheetData>
      <sheetData sheetId="3">
        <row r="2">
          <cell r="C2" t="str">
            <v>6 nov (BB et Futsal)</v>
          </cell>
        </row>
        <row r="43">
          <cell r="A43">
            <v>21</v>
          </cell>
          <cell r="C43">
            <v>111</v>
          </cell>
          <cell r="D43">
            <v>20</v>
          </cell>
          <cell r="E43">
            <v>131</v>
          </cell>
        </row>
        <row r="46">
          <cell r="A46">
            <v>32</v>
          </cell>
        </row>
      </sheetData>
      <sheetData sheetId="4">
        <row r="2">
          <cell r="C2" t="str">
            <v>13 nov (RAID URBAIN et VB)</v>
          </cell>
        </row>
        <row r="43">
          <cell r="A43">
            <v>15</v>
          </cell>
          <cell r="C43">
            <v>64</v>
          </cell>
          <cell r="D43">
            <v>27</v>
          </cell>
          <cell r="E43">
            <v>91</v>
          </cell>
        </row>
        <row r="46">
          <cell r="A46">
            <v>32</v>
          </cell>
        </row>
      </sheetData>
      <sheetData sheetId="5">
        <row r="2">
          <cell r="C2" t="str">
            <v>20 nov (Bad + Choré coll + Futsal J/S)</v>
          </cell>
        </row>
        <row r="43">
          <cell r="A43">
            <v>14</v>
          </cell>
          <cell r="C43">
            <v>56</v>
          </cell>
          <cell r="D43">
            <v>23</v>
          </cell>
          <cell r="E43">
            <v>79</v>
          </cell>
        </row>
        <row r="46">
          <cell r="A46">
            <v>32</v>
          </cell>
        </row>
      </sheetData>
      <sheetData sheetId="6">
        <row r="2">
          <cell r="C2" t="str">
            <v>27 nov (BB + Futsal J/S)</v>
          </cell>
        </row>
        <row r="43">
          <cell r="A43">
            <v>16</v>
          </cell>
          <cell r="C43">
            <v>97</v>
          </cell>
          <cell r="D43">
            <v>17</v>
          </cell>
          <cell r="E43">
            <v>114</v>
          </cell>
        </row>
        <row r="46">
          <cell r="A46">
            <v>32</v>
          </cell>
        </row>
      </sheetData>
      <sheetData sheetId="7">
        <row r="2">
          <cell r="C2" t="str">
            <v>04 déc (BB interdistrict+ Futsal Cadets + Futsal Filles)</v>
          </cell>
        </row>
        <row r="43">
          <cell r="A43">
            <v>15</v>
          </cell>
          <cell r="C43">
            <v>88</v>
          </cell>
          <cell r="D43">
            <v>5</v>
          </cell>
          <cell r="E43">
            <v>93</v>
          </cell>
        </row>
        <row r="46">
          <cell r="A46">
            <v>32</v>
          </cell>
        </row>
      </sheetData>
      <sheetData sheetId="8">
        <row r="2">
          <cell r="C2" t="str">
            <v>11 déc (Futsal J/S + Bad)</v>
          </cell>
        </row>
        <row r="43">
          <cell r="A43">
            <v>17</v>
          </cell>
          <cell r="C43">
            <v>76</v>
          </cell>
          <cell r="D43">
            <v>39</v>
          </cell>
          <cell r="E43">
            <v>115</v>
          </cell>
        </row>
        <row r="46">
          <cell r="A46">
            <v>31</v>
          </cell>
        </row>
      </sheetData>
      <sheetData sheetId="9">
        <row r="2">
          <cell r="C2" t="str">
            <v>18 déc (BB)</v>
          </cell>
        </row>
        <row r="43">
          <cell r="A43">
            <v>9</v>
          </cell>
          <cell r="C43">
            <v>36</v>
          </cell>
          <cell r="D43">
            <v>15</v>
          </cell>
          <cell r="E43">
            <v>51</v>
          </cell>
        </row>
        <row r="46">
          <cell r="A46">
            <v>28</v>
          </cell>
        </row>
      </sheetData>
      <sheetData sheetId="10">
        <row r="2">
          <cell r="C2" t="str">
            <v>15 janv (Futsal Cdts + VB)</v>
          </cell>
        </row>
        <row r="43">
          <cell r="A43">
            <v>15</v>
          </cell>
          <cell r="C43">
            <v>78</v>
          </cell>
          <cell r="D43">
            <v>24</v>
          </cell>
          <cell r="E43">
            <v>102</v>
          </cell>
        </row>
        <row r="46">
          <cell r="A46">
            <v>29</v>
          </cell>
        </row>
      </sheetData>
      <sheetData sheetId="11">
        <row r="2">
          <cell r="C2" t="str">
            <v>22 janv (Futsal J/S + Bad + Escalade + Arbitrage BB)</v>
          </cell>
        </row>
        <row r="43">
          <cell r="A43">
            <v>15</v>
          </cell>
          <cell r="C43">
            <v>83</v>
          </cell>
          <cell r="D43">
            <v>28</v>
          </cell>
          <cell r="E43">
            <v>111</v>
          </cell>
        </row>
        <row r="46">
          <cell r="A46">
            <v>30</v>
          </cell>
        </row>
      </sheetData>
      <sheetData sheetId="12">
        <row r="2">
          <cell r="C2" t="str">
            <v>29 janv (BB qualif)</v>
          </cell>
        </row>
        <row r="43">
          <cell r="A43">
            <v>12</v>
          </cell>
          <cell r="C43">
            <v>39</v>
          </cell>
          <cell r="D43">
            <v>22</v>
          </cell>
          <cell r="E43">
            <v>61</v>
          </cell>
        </row>
        <row r="46">
          <cell r="A46">
            <v>28</v>
          </cell>
        </row>
      </sheetData>
      <sheetData sheetId="13">
        <row r="2">
          <cell r="C2" t="str">
            <v>5 fév (Futsal Filles + Championnats Dépt)</v>
          </cell>
        </row>
        <row r="43">
          <cell r="A43">
            <v>4</v>
          </cell>
          <cell r="C43">
            <v>4</v>
          </cell>
          <cell r="D43">
            <v>22</v>
          </cell>
          <cell r="E43">
            <v>26</v>
          </cell>
        </row>
        <row r="46">
          <cell r="A46">
            <v>23</v>
          </cell>
        </row>
      </sheetData>
      <sheetData sheetId="14">
        <row r="2">
          <cell r="C2" t="str">
            <v>12 fév (Ski)</v>
          </cell>
        </row>
        <row r="43">
          <cell r="A43">
            <v>21</v>
          </cell>
          <cell r="C43">
            <v>73</v>
          </cell>
          <cell r="D43">
            <v>40</v>
          </cell>
          <cell r="E43">
            <v>113</v>
          </cell>
        </row>
        <row r="46">
          <cell r="A46">
            <v>29</v>
          </cell>
        </row>
      </sheetData>
      <sheetData sheetId="15">
        <row r="2">
          <cell r="C2" t="str">
            <v>19 fév (Futsal Cadets 1/2 finales + Choré Collective)</v>
          </cell>
        </row>
        <row r="43">
          <cell r="A43">
            <v>17</v>
          </cell>
          <cell r="C43">
            <v>91</v>
          </cell>
          <cell r="D43">
            <v>21</v>
          </cell>
          <cell r="E43">
            <v>112</v>
          </cell>
        </row>
        <row r="46">
          <cell r="A46">
            <v>27</v>
          </cell>
        </row>
      </sheetData>
      <sheetData sheetId="16">
        <row r="2">
          <cell r="C2" t="str">
            <v>26 fév (Futsal J/S 1/2 finales + BB Finale LP)</v>
          </cell>
        </row>
        <row r="43">
          <cell r="A43">
            <v>18</v>
          </cell>
          <cell r="C43">
            <v>95</v>
          </cell>
          <cell r="D43">
            <v>19</v>
          </cell>
          <cell r="E43">
            <v>114</v>
          </cell>
        </row>
        <row r="46">
          <cell r="A46">
            <v>27</v>
          </cell>
        </row>
      </sheetData>
      <sheetData sheetId="17">
        <row r="2">
          <cell r="C2" t="str">
            <v>19 mars (Futsal filles + Cadets Finale LP + Bad de ptps)</v>
          </cell>
        </row>
        <row r="43">
          <cell r="A43">
            <v>15</v>
          </cell>
          <cell r="C43">
            <v>70</v>
          </cell>
          <cell r="D43">
            <v>23</v>
          </cell>
          <cell r="E43">
            <v>93</v>
          </cell>
        </row>
        <row r="46">
          <cell r="A46">
            <v>27</v>
          </cell>
        </row>
      </sheetData>
      <sheetData sheetId="18">
        <row r="2">
          <cell r="C2" t="str">
            <v>26 mars (BB 3/3 + Choré Coll + Finales Dpt Cadets)</v>
          </cell>
        </row>
        <row r="43">
          <cell r="A43">
            <v>11</v>
          </cell>
          <cell r="C43">
            <v>29</v>
          </cell>
          <cell r="D43">
            <v>32</v>
          </cell>
          <cell r="E43">
            <v>61</v>
          </cell>
        </row>
        <row r="46">
          <cell r="A46">
            <v>24</v>
          </cell>
        </row>
      </sheetData>
      <sheetData sheetId="19">
        <row r="2">
          <cell r="C2" t="str">
            <v>02 avril (Futsal Finale District J/S + VB)</v>
          </cell>
        </row>
        <row r="43">
          <cell r="A43">
            <v>9</v>
          </cell>
          <cell r="C43">
            <v>46</v>
          </cell>
          <cell r="D43">
            <v>10</v>
          </cell>
          <cell r="E43">
            <v>56</v>
          </cell>
        </row>
        <row r="46">
          <cell r="A46">
            <v>25</v>
          </cell>
        </row>
      </sheetData>
      <sheetData sheetId="20"/>
      <sheetData sheetId="21">
        <row r="2">
          <cell r="C2" t="str">
            <v>16 avril (JDL)</v>
          </cell>
        </row>
        <row r="43">
          <cell r="A43">
            <v>14</v>
          </cell>
          <cell r="C43">
            <v>37</v>
          </cell>
          <cell r="D43">
            <v>19</v>
          </cell>
          <cell r="E43">
            <v>56</v>
          </cell>
        </row>
        <row r="46">
          <cell r="A46">
            <v>17</v>
          </cell>
        </row>
      </sheetData>
      <sheetData sheetId="22">
        <row r="2">
          <cell r="C2" t="str">
            <v>23 avril (ESCALADE + Foot à 7)</v>
          </cell>
        </row>
        <row r="43">
          <cell r="A43">
            <v>12</v>
          </cell>
          <cell r="C43">
            <v>36</v>
          </cell>
          <cell r="D43">
            <v>28</v>
          </cell>
          <cell r="E43">
            <v>64</v>
          </cell>
        </row>
        <row r="46">
          <cell r="A46">
            <v>25</v>
          </cell>
        </row>
      </sheetData>
      <sheetData sheetId="23">
        <row r="43">
          <cell r="A43">
            <v>19</v>
          </cell>
          <cell r="C43">
            <v>50</v>
          </cell>
          <cell r="D43">
            <v>32</v>
          </cell>
          <cell r="E43">
            <v>82</v>
          </cell>
        </row>
        <row r="46">
          <cell r="A46">
            <v>24</v>
          </cell>
        </row>
      </sheetData>
      <sheetData sheetId="24">
        <row r="2">
          <cell r="C2" t="str">
            <v>28 mai (HANDISPORT)</v>
          </cell>
        </row>
        <row r="43">
          <cell r="A43">
            <v>6</v>
          </cell>
          <cell r="C43">
            <v>20</v>
          </cell>
          <cell r="D43">
            <v>25</v>
          </cell>
          <cell r="E43">
            <v>45</v>
          </cell>
        </row>
        <row r="46">
          <cell r="A46">
            <v>6</v>
          </cell>
        </row>
      </sheetData>
      <sheetData sheetId="25">
        <row r="43">
          <cell r="D43">
            <v>676</v>
          </cell>
          <cell r="E43">
            <v>214</v>
          </cell>
        </row>
      </sheetData>
      <sheetData sheetId="26">
        <row r="4">
          <cell r="C4">
            <v>476</v>
          </cell>
        </row>
      </sheetData>
      <sheetData sheetId="27"/>
      <sheetData sheetId="28"/>
      <sheetData sheetId="29"/>
      <sheetData sheetId="32">
        <row r="2">
          <cell r="F2">
            <v>1427</v>
          </cell>
          <cell r="H2">
            <v>559</v>
          </cell>
          <cell r="J2">
            <v>1986</v>
          </cell>
        </row>
        <row r="3">
          <cell r="B3" t="str">
            <v>02 oct (VTT)</v>
          </cell>
          <cell r="E3">
            <v>50</v>
          </cell>
          <cell r="F3">
            <v>7.3964497041420121E-2</v>
          </cell>
          <cell r="G3">
            <v>33</v>
          </cell>
          <cell r="H3">
            <v>0.1542056074766355</v>
          </cell>
          <cell r="J3">
            <v>4.1792547834843909E-2</v>
          </cell>
        </row>
        <row r="4">
          <cell r="B4" t="str">
            <v>09 oct (Badminton et Rugby)</v>
          </cell>
          <cell r="E4">
            <v>18</v>
          </cell>
          <cell r="F4">
            <v>2.6627218934911243E-2</v>
          </cell>
          <cell r="G4">
            <v>12</v>
          </cell>
          <cell r="H4">
            <v>5.6074766355140186E-2</v>
          </cell>
          <cell r="J4">
            <v>1.5105740181268883E-2</v>
          </cell>
        </row>
        <row r="5">
          <cell r="B5" t="str">
            <v>16 oct (VB et Foot à 7)</v>
          </cell>
          <cell r="E5">
            <v>80</v>
          </cell>
          <cell r="F5">
            <v>0.11834319526627218</v>
          </cell>
          <cell r="G5">
            <v>23</v>
          </cell>
          <cell r="H5">
            <v>0.10747663551401869</v>
          </cell>
          <cell r="J5">
            <v>5.1863041289023165E-2</v>
          </cell>
        </row>
        <row r="6">
          <cell r="B6" t="str">
            <v>6 nov (BB et Futsal)</v>
          </cell>
          <cell r="E6">
            <v>111</v>
          </cell>
          <cell r="F6">
            <v>0.16420118343195267</v>
          </cell>
          <cell r="G6">
            <v>20</v>
          </cell>
          <cell r="H6">
            <v>9.3457943925233641E-2</v>
          </cell>
          <cell r="J6">
            <v>6.596173212487412E-2</v>
          </cell>
        </row>
        <row r="7">
          <cell r="B7" t="str">
            <v>13 nov (RAID URBAIN et VB)</v>
          </cell>
          <cell r="E7">
            <v>64</v>
          </cell>
          <cell r="F7">
            <v>9.4674556213017749E-2</v>
          </cell>
          <cell r="G7">
            <v>27</v>
          </cell>
          <cell r="H7">
            <v>0.12616822429906541</v>
          </cell>
          <cell r="J7">
            <v>4.5820745216515607E-2</v>
          </cell>
        </row>
        <row r="8">
          <cell r="B8" t="str">
            <v>20 nov (Bad + Choré coll + Futsal J/S)</v>
          </cell>
          <cell r="E8">
            <v>56</v>
          </cell>
          <cell r="F8">
            <v>8.2840236686390539E-2</v>
          </cell>
          <cell r="G8">
            <v>23</v>
          </cell>
          <cell r="H8">
            <v>0.10747663551401869</v>
          </cell>
          <cell r="J8">
            <v>3.9778449144008056E-2</v>
          </cell>
        </row>
        <row r="9">
          <cell r="B9" t="str">
            <v>27 nov (BB + Futsal J/S)</v>
          </cell>
          <cell r="E9">
            <v>97</v>
          </cell>
          <cell r="F9">
            <v>0.14349112426035504</v>
          </cell>
          <cell r="G9">
            <v>17</v>
          </cell>
          <cell r="H9">
            <v>7.9439252336448593E-2</v>
          </cell>
          <cell r="J9">
            <v>5.7401812688821753E-2</v>
          </cell>
        </row>
        <row r="10">
          <cell r="B10" t="str">
            <v>04 déc (BB interdistrict+ Futsal Cadets + Futsal Filles)</v>
          </cell>
          <cell r="E10">
            <v>88</v>
          </cell>
          <cell r="F10">
            <v>0.13017751479289941</v>
          </cell>
          <cell r="G10">
            <v>5</v>
          </cell>
          <cell r="H10">
            <v>2.336448598130841E-2</v>
          </cell>
          <cell r="J10">
            <v>4.6827794561933533E-2</v>
          </cell>
        </row>
        <row r="11">
          <cell r="B11" t="str">
            <v>11 déc (Futsal J/S + Bad)</v>
          </cell>
          <cell r="E11">
            <v>76</v>
          </cell>
          <cell r="F11">
            <v>0.11242603550295859</v>
          </cell>
          <cell r="G11">
            <v>39</v>
          </cell>
          <cell r="H11">
            <v>0.1822429906542056</v>
          </cell>
          <cell r="J11">
            <v>5.7905337361530716E-2</v>
          </cell>
        </row>
        <row r="12">
          <cell r="B12" t="str">
            <v>18 déc (BB)</v>
          </cell>
          <cell r="E12">
            <v>36</v>
          </cell>
          <cell r="F12">
            <v>5.3254437869822487E-2</v>
          </cell>
          <cell r="G12">
            <v>15</v>
          </cell>
          <cell r="H12">
            <v>7.0093457943925228E-2</v>
          </cell>
          <cell r="J12">
            <v>2.5679758308157101E-2</v>
          </cell>
        </row>
        <row r="13">
          <cell r="E13">
            <v>676</v>
          </cell>
          <cell r="G13">
            <v>214</v>
          </cell>
          <cell r="I13">
            <v>890</v>
          </cell>
        </row>
      </sheetData>
      <sheetData sheetId="33">
        <row r="2">
          <cell r="F2">
            <v>1427</v>
          </cell>
          <cell r="H2">
            <v>559</v>
          </cell>
          <cell r="J2">
            <v>1986</v>
          </cell>
        </row>
        <row r="3">
          <cell r="B3" t="str">
            <v>15 janv (Futsal Cdts + VB)</v>
          </cell>
          <cell r="E3">
            <v>78</v>
          </cell>
          <cell r="F3">
            <v>5.4660126138752631E-2</v>
          </cell>
          <cell r="G3">
            <v>24</v>
          </cell>
          <cell r="H3">
            <v>4.2933810375670838E-2</v>
          </cell>
          <cell r="J3">
            <v>5.1359516616314202E-2</v>
          </cell>
        </row>
        <row r="4">
          <cell r="B4" t="str">
            <v>22 janv (Futsal J/S + Bad + Escalade + Arbitrage BB)</v>
          </cell>
          <cell r="E4">
            <v>83</v>
          </cell>
          <cell r="F4">
            <v>5.8163980378416261E-2</v>
          </cell>
          <cell r="G4">
            <v>28</v>
          </cell>
          <cell r="H4">
            <v>5.008944543828265E-2</v>
          </cell>
          <cell r="J4">
            <v>5.5891238670694864E-2</v>
          </cell>
        </row>
        <row r="5">
          <cell r="B5" t="str">
            <v>29 janv (BB qualif)</v>
          </cell>
          <cell r="E5">
            <v>39</v>
          </cell>
          <cell r="F5">
            <v>2.7330063069376315E-2</v>
          </cell>
          <cell r="G5">
            <v>22</v>
          </cell>
          <cell r="H5">
            <v>3.9355992844364938E-2</v>
          </cell>
          <cell r="J5">
            <v>3.0715005035246726E-2</v>
          </cell>
        </row>
        <row r="6">
          <cell r="B6" t="str">
            <v>5 fév (Futsal Filles + Championnats Dépt)</v>
          </cell>
          <cell r="E6">
            <v>4</v>
          </cell>
          <cell r="F6">
            <v>2.8030833917309038E-3</v>
          </cell>
          <cell r="G6">
            <v>22</v>
          </cell>
          <cell r="H6">
            <v>3.9355992844364938E-2</v>
          </cell>
          <cell r="J6">
            <v>1.3091641490433032E-2</v>
          </cell>
        </row>
        <row r="7">
          <cell r="B7" t="str">
            <v>12 fév (Ski)</v>
          </cell>
          <cell r="E7">
            <v>73</v>
          </cell>
          <cell r="F7">
            <v>5.1156271899089001E-2</v>
          </cell>
          <cell r="G7">
            <v>40</v>
          </cell>
          <cell r="H7">
            <v>7.1556350626118065E-2</v>
          </cell>
          <cell r="J7">
            <v>5.689828801611279E-2</v>
          </cell>
        </row>
        <row r="8">
          <cell r="B8" t="str">
            <v>19 fév (Futsal Cadets 1/2 finales + Choré Collective)</v>
          </cell>
          <cell r="E8">
            <v>91</v>
          </cell>
          <cell r="F8">
            <v>6.3770147161878066E-2</v>
          </cell>
          <cell r="G8">
            <v>21</v>
          </cell>
          <cell r="H8">
            <v>3.7567084078711989E-2</v>
          </cell>
          <cell r="J8">
            <v>5.6394763343403827E-2</v>
          </cell>
        </row>
        <row r="9">
          <cell r="B9" t="str">
            <v>26 fév (Futsal J/S 1/2 finales + BB Finale LP)</v>
          </cell>
          <cell r="E9">
            <v>95</v>
          </cell>
          <cell r="F9">
            <v>6.6573230553608975E-2</v>
          </cell>
          <cell r="G9">
            <v>19</v>
          </cell>
          <cell r="H9">
            <v>3.3989266547406083E-2</v>
          </cell>
          <cell r="J9">
            <v>5.7401812688821753E-2</v>
          </cell>
        </row>
        <row r="10">
          <cell r="B10" t="str">
            <v>19 mars (Futsal filles + Cadets Finale LP + Bad de ptps)</v>
          </cell>
          <cell r="E10">
            <v>70</v>
          </cell>
          <cell r="F10">
            <v>4.9053959355290819E-2</v>
          </cell>
          <cell r="G10">
            <v>23</v>
          </cell>
          <cell r="H10">
            <v>4.1144901610017888E-2</v>
          </cell>
          <cell r="J10">
            <v>4.6827794561933533E-2</v>
          </cell>
        </row>
        <row r="11">
          <cell r="B11" t="str">
            <v>26 mars (BB 3/3 + Choré Coll + Finales Dpt Cadets)</v>
          </cell>
          <cell r="E11">
            <v>29</v>
          </cell>
          <cell r="F11">
            <v>2.0322354590049056E-2</v>
          </cell>
          <cell r="G11">
            <v>32</v>
          </cell>
          <cell r="H11">
            <v>5.7245080500894455E-2</v>
          </cell>
          <cell r="J11">
            <v>3.0715005035246726E-2</v>
          </cell>
        </row>
        <row r="12">
          <cell r="B12" t="str">
            <v>02 avril (Futsal Finale District J/S + VB)</v>
          </cell>
          <cell r="E12">
            <v>46</v>
          </cell>
          <cell r="F12">
            <v>3.2235459004905397E-2</v>
          </cell>
          <cell r="G12">
            <v>10</v>
          </cell>
          <cell r="H12">
            <v>1.7889087656529516E-2</v>
          </cell>
          <cell r="J12">
            <v>2.8197381671701913E-2</v>
          </cell>
        </row>
        <row r="13">
          <cell r="B13" t="str">
            <v>16 avril (JDL)</v>
          </cell>
          <cell r="E13">
            <v>37</v>
          </cell>
          <cell r="F13">
            <v>2.5928521373510861E-2</v>
          </cell>
          <cell r="G13">
            <v>19</v>
          </cell>
          <cell r="H13">
            <v>3.3989266547406083E-2</v>
          </cell>
          <cell r="J13">
            <v>2.8197381671701913E-2</v>
          </cell>
        </row>
        <row r="14">
          <cell r="B14" t="str">
            <v>23 avril (ESCALADE + Foot à 7)</v>
          </cell>
          <cell r="E14">
            <v>36</v>
          </cell>
          <cell r="F14">
            <v>2.5227750525578137E-2</v>
          </cell>
          <cell r="G14">
            <v>28</v>
          </cell>
          <cell r="H14">
            <v>5.008944543828265E-2</v>
          </cell>
          <cell r="J14">
            <v>3.2225579053373615E-2</v>
          </cell>
        </row>
        <row r="15">
          <cell r="B15" t="str">
            <v>21 mai (RAID)</v>
          </cell>
          <cell r="E15">
            <v>50</v>
          </cell>
          <cell r="F15">
            <v>3.5038542396636299E-2</v>
          </cell>
          <cell r="G15">
            <v>32</v>
          </cell>
          <cell r="H15">
            <v>5.7245080500894455E-2</v>
          </cell>
          <cell r="J15">
            <v>4.1289023162134945E-2</v>
          </cell>
        </row>
        <row r="16">
          <cell r="B16" t="str">
            <v>28 mai (HANDISPORT)</v>
          </cell>
          <cell r="E16">
            <v>20</v>
          </cell>
          <cell r="F16">
            <v>1.401541695865452E-2</v>
          </cell>
          <cell r="G16">
            <v>25</v>
          </cell>
          <cell r="H16">
            <v>4.4722719141323794E-2</v>
          </cell>
          <cell r="J16">
            <v>2.2658610271903322E-2</v>
          </cell>
        </row>
        <row r="17">
          <cell r="E17">
            <v>751</v>
          </cell>
          <cell r="G17">
            <v>345</v>
          </cell>
          <cell r="I17">
            <v>1096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A2" sqref="A2"/>
    </sheetView>
  </sheetViews>
  <sheetFormatPr baseColWidth="10" defaultRowHeight="15"/>
  <cols>
    <col min="1" max="1" width="6.7109375" customWidth="1"/>
    <col min="4" max="4" width="13.5703125" customWidth="1"/>
    <col min="5" max="5" width="11.85546875" customWidth="1"/>
    <col min="6" max="6" width="5.5703125" bestFit="1" customWidth="1"/>
    <col min="7" max="7" width="11.85546875" customWidth="1"/>
    <col min="8" max="8" width="5.5703125" bestFit="1" customWidth="1"/>
    <col min="9" max="9" width="11.85546875" customWidth="1"/>
    <col min="10" max="10" width="5.5703125" bestFit="1" customWidth="1"/>
    <col min="11" max="11" width="11.85546875" customWidth="1"/>
    <col min="12" max="12" width="5.5703125" bestFit="1" customWidth="1"/>
    <col min="14" max="14" width="5.5703125" bestFit="1" customWidth="1"/>
  </cols>
  <sheetData>
    <row r="1" spans="1:14">
      <c r="A1" s="1" t="s">
        <v>0</v>
      </c>
    </row>
    <row r="2" spans="1:14" ht="27.75" customHeight="1">
      <c r="A2" s="38" t="s">
        <v>28</v>
      </c>
      <c r="E2" s="3" t="s">
        <v>1</v>
      </c>
      <c r="F2" s="4">
        <f>E13+'[1]Par Journées (2)'!E17</f>
        <v>1427</v>
      </c>
      <c r="G2" s="3" t="s">
        <v>2</v>
      </c>
      <c r="H2" s="4">
        <f>G13+'[1]Par Journées (2)'!G17</f>
        <v>559</v>
      </c>
      <c r="I2" s="5" t="s">
        <v>3</v>
      </c>
      <c r="J2" s="6">
        <f>I13+'[1]Par Journées (2)'!I17</f>
        <v>1986</v>
      </c>
      <c r="K2" s="7" t="s">
        <v>4</v>
      </c>
      <c r="L2" s="8" t="s">
        <v>5</v>
      </c>
      <c r="M2" s="9" t="s">
        <v>6</v>
      </c>
      <c r="N2" s="10" t="s">
        <v>7</v>
      </c>
    </row>
    <row r="3" spans="1:14">
      <c r="A3" s="11" t="s">
        <v>8</v>
      </c>
      <c r="B3" s="12" t="str">
        <f>'[1]2 oct'!C2</f>
        <v>02 oct (VTT)</v>
      </c>
      <c r="E3" s="13">
        <f>'[1]2 oct'!C43</f>
        <v>50</v>
      </c>
      <c r="F3" s="14">
        <f>E3/'[1]Par Etablt'!$D$43</f>
        <v>7.3964497041420121E-2</v>
      </c>
      <c r="G3" s="15">
        <f>'[1]2 oct'!D43</f>
        <v>33</v>
      </c>
      <c r="H3" s="14">
        <f>G3/'[1]Par Etablt'!$E$43</f>
        <v>0.1542056074766355</v>
      </c>
      <c r="I3" s="15">
        <f>'[1]2 oct'!E43</f>
        <v>83</v>
      </c>
      <c r="J3" s="16">
        <f>I3/$J$2</f>
        <v>4.1792547834843909E-2</v>
      </c>
      <c r="K3" s="15">
        <f>'[1]2 oct'!A46</f>
        <v>32</v>
      </c>
      <c r="L3" s="17">
        <f>K3/34</f>
        <v>0.94117647058823528</v>
      </c>
      <c r="M3" s="15">
        <f>'[1]2 oct'!A43</f>
        <v>18</v>
      </c>
      <c r="N3" s="14">
        <f t="shared" ref="N3:N12" si="0">M3/K3</f>
        <v>0.5625</v>
      </c>
    </row>
    <row r="4" spans="1:14">
      <c r="A4" s="11" t="s">
        <v>9</v>
      </c>
      <c r="B4" s="18" t="str">
        <f>'[1]9 oct'!C2</f>
        <v>09 oct (Badminton et Rugby)</v>
      </c>
      <c r="E4" s="13">
        <f>'[1]9 oct'!C43</f>
        <v>18</v>
      </c>
      <c r="F4" s="14">
        <f>E4/'[1]Par Etablt'!$D$43</f>
        <v>2.6627218934911243E-2</v>
      </c>
      <c r="G4" s="15">
        <f>'[1]9 oct'!D43</f>
        <v>12</v>
      </c>
      <c r="H4" s="14">
        <f>G4/'[1]Par Etablt'!$E$43</f>
        <v>5.6074766355140186E-2</v>
      </c>
      <c r="I4" s="15">
        <f>'[1]9 oct'!E43</f>
        <v>30</v>
      </c>
      <c r="J4" s="16">
        <f t="shared" ref="J4:J11" si="1">I4/$J$2</f>
        <v>1.5105740181268883E-2</v>
      </c>
      <c r="K4" s="15">
        <f>'[1]9 oct'!A46</f>
        <v>32</v>
      </c>
      <c r="L4" s="17">
        <f t="shared" ref="L4:L12" si="2">K4/34</f>
        <v>0.94117647058823528</v>
      </c>
      <c r="M4" s="15">
        <f>'[1]9 oct'!A43</f>
        <v>13</v>
      </c>
      <c r="N4" s="14">
        <f t="shared" si="0"/>
        <v>0.40625</v>
      </c>
    </row>
    <row r="5" spans="1:14">
      <c r="A5" s="11" t="s">
        <v>10</v>
      </c>
      <c r="B5" s="12" t="str">
        <f>'[1]16 oct'!C2</f>
        <v>16 oct (VB et Foot à 7)</v>
      </c>
      <c r="E5" s="13">
        <f>'[1]16 oct'!C43</f>
        <v>80</v>
      </c>
      <c r="F5" s="14">
        <f>E5/'[1]Par Etablt'!$D$43</f>
        <v>0.11834319526627218</v>
      </c>
      <c r="G5" s="15">
        <f>'[1]16 oct'!D43</f>
        <v>23</v>
      </c>
      <c r="H5" s="14">
        <f>G5/'[1]Par Etablt'!$E$43</f>
        <v>0.10747663551401869</v>
      </c>
      <c r="I5" s="15">
        <f>'[1]16 oct'!E43</f>
        <v>103</v>
      </c>
      <c r="J5" s="16">
        <f t="shared" si="1"/>
        <v>5.1863041289023165E-2</v>
      </c>
      <c r="K5" s="15">
        <f>'[1]16 oct'!A46</f>
        <v>32</v>
      </c>
      <c r="L5" s="17">
        <f t="shared" si="2"/>
        <v>0.94117647058823528</v>
      </c>
      <c r="M5" s="15">
        <f>'[1]16 oct'!A43</f>
        <v>15</v>
      </c>
      <c r="N5" s="14">
        <f t="shared" si="0"/>
        <v>0.46875</v>
      </c>
    </row>
    <row r="6" spans="1:14">
      <c r="A6" s="11" t="s">
        <v>11</v>
      </c>
      <c r="B6" s="18" t="str">
        <f>'[1]6 nov'!C2</f>
        <v>6 nov (BB et Futsal)</v>
      </c>
      <c r="E6" s="13">
        <f>'[1]6 nov'!C43</f>
        <v>111</v>
      </c>
      <c r="F6" s="14">
        <f>E6/'[1]Par Etablt'!$D$43</f>
        <v>0.16420118343195267</v>
      </c>
      <c r="G6" s="15">
        <f>'[1]6 nov'!D43</f>
        <v>20</v>
      </c>
      <c r="H6" s="14">
        <f>G6/'[1]Par Etablt'!$E$43</f>
        <v>9.3457943925233641E-2</v>
      </c>
      <c r="I6" s="15">
        <f>'[1]6 nov'!E43</f>
        <v>131</v>
      </c>
      <c r="J6" s="16">
        <f>I6/$J$2</f>
        <v>6.596173212487412E-2</v>
      </c>
      <c r="K6" s="15">
        <f>'[1]6 nov'!A46</f>
        <v>32</v>
      </c>
      <c r="L6" s="17">
        <f t="shared" si="2"/>
        <v>0.94117647058823528</v>
      </c>
      <c r="M6" s="15">
        <f>'[1]6 nov'!A43</f>
        <v>21</v>
      </c>
      <c r="N6" s="14">
        <f t="shared" si="0"/>
        <v>0.65625</v>
      </c>
    </row>
    <row r="7" spans="1:14">
      <c r="A7" s="11" t="s">
        <v>12</v>
      </c>
      <c r="B7" s="12" t="str">
        <f>'[1]13 nov'!C2</f>
        <v>13 nov (RAID URBAIN et VB)</v>
      </c>
      <c r="E7" s="13">
        <f>'[1]13 nov'!C43</f>
        <v>64</v>
      </c>
      <c r="F7" s="14">
        <f>E7/'[1]Par Etablt'!$D$43</f>
        <v>9.4674556213017749E-2</v>
      </c>
      <c r="G7" s="15">
        <f>'[1]13 nov'!D43</f>
        <v>27</v>
      </c>
      <c r="H7" s="14">
        <f>G7/'[1]Par Etablt'!$E$43</f>
        <v>0.12616822429906541</v>
      </c>
      <c r="I7" s="15">
        <f>'[1]13 nov'!E43</f>
        <v>91</v>
      </c>
      <c r="J7" s="16">
        <f t="shared" si="1"/>
        <v>4.5820745216515607E-2</v>
      </c>
      <c r="K7" s="15">
        <f>'[1]13 nov'!A46</f>
        <v>32</v>
      </c>
      <c r="L7" s="17">
        <f t="shared" si="2"/>
        <v>0.94117647058823528</v>
      </c>
      <c r="M7" s="15">
        <f>'[1]13 nov'!A43</f>
        <v>15</v>
      </c>
      <c r="N7" s="14">
        <f t="shared" si="0"/>
        <v>0.46875</v>
      </c>
    </row>
    <row r="8" spans="1:14">
      <c r="A8" s="11" t="s">
        <v>13</v>
      </c>
      <c r="B8" s="18" t="str">
        <f>'[1]20 nov'!C2</f>
        <v>20 nov (Bad + Choré coll + Futsal J/S)</v>
      </c>
      <c r="E8" s="13">
        <f>'[1]20 nov'!C43</f>
        <v>56</v>
      </c>
      <c r="F8" s="14">
        <f>E8/'[1]Par Etablt'!$D$43</f>
        <v>8.2840236686390539E-2</v>
      </c>
      <c r="G8" s="15">
        <f>'[1]20 nov'!D43</f>
        <v>23</v>
      </c>
      <c r="H8" s="14">
        <f>G8/'[1]Par Etablt'!$E$43</f>
        <v>0.10747663551401869</v>
      </c>
      <c r="I8" s="15">
        <f>'[1]20 nov'!E43</f>
        <v>79</v>
      </c>
      <c r="J8" s="16">
        <f t="shared" si="1"/>
        <v>3.9778449144008056E-2</v>
      </c>
      <c r="K8" s="15">
        <f>'[1]20 nov'!A46</f>
        <v>32</v>
      </c>
      <c r="L8" s="17">
        <f t="shared" si="2"/>
        <v>0.94117647058823528</v>
      </c>
      <c r="M8" s="15">
        <f>'[1]20 nov'!A43</f>
        <v>14</v>
      </c>
      <c r="N8" s="14">
        <f t="shared" si="0"/>
        <v>0.4375</v>
      </c>
    </row>
    <row r="9" spans="1:14">
      <c r="A9" s="11" t="s">
        <v>14</v>
      </c>
      <c r="B9" s="12" t="str">
        <f>'[1]27 nov'!C2</f>
        <v>27 nov (BB + Futsal J/S)</v>
      </c>
      <c r="E9" s="13">
        <f>'[1]27 nov'!C43</f>
        <v>97</v>
      </c>
      <c r="F9" s="14">
        <f>E9/'[1]Par Etablt'!$D$43</f>
        <v>0.14349112426035504</v>
      </c>
      <c r="G9" s="15">
        <f>'[1]27 nov'!D43</f>
        <v>17</v>
      </c>
      <c r="H9" s="14">
        <f>G9/'[1]Par Etablt'!$E$43</f>
        <v>7.9439252336448593E-2</v>
      </c>
      <c r="I9" s="15">
        <f>'[1]27 nov'!E43</f>
        <v>114</v>
      </c>
      <c r="J9" s="16">
        <f>I9/$J$2</f>
        <v>5.7401812688821753E-2</v>
      </c>
      <c r="K9" s="15">
        <f>'[1]27 nov'!A46</f>
        <v>32</v>
      </c>
      <c r="L9" s="17">
        <f t="shared" si="2"/>
        <v>0.94117647058823528</v>
      </c>
      <c r="M9" s="15">
        <f>'[1]27 nov'!A43</f>
        <v>16</v>
      </c>
      <c r="N9" s="14">
        <f t="shared" si="0"/>
        <v>0.5</v>
      </c>
    </row>
    <row r="10" spans="1:14">
      <c r="A10" s="11" t="s">
        <v>15</v>
      </c>
      <c r="B10" s="18" t="str">
        <f>'[1]04 déc'!C2</f>
        <v>04 déc (BB interdistrict+ Futsal Cadets + Futsal Filles)</v>
      </c>
      <c r="E10" s="13">
        <f>'[1]04 déc'!C43</f>
        <v>88</v>
      </c>
      <c r="F10" s="14">
        <f>E10/'[1]Par Etablt'!$D$43</f>
        <v>0.13017751479289941</v>
      </c>
      <c r="G10" s="15">
        <f>'[1]04 déc'!D43</f>
        <v>5</v>
      </c>
      <c r="H10" s="14">
        <f>G10/'[1]Par Etablt'!$E$43</f>
        <v>2.336448598130841E-2</v>
      </c>
      <c r="I10" s="15">
        <f>'[1]04 déc'!E43</f>
        <v>93</v>
      </c>
      <c r="J10" s="16">
        <f t="shared" si="1"/>
        <v>4.6827794561933533E-2</v>
      </c>
      <c r="K10" s="15">
        <f>'[1]04 déc'!A46</f>
        <v>32</v>
      </c>
      <c r="L10" s="17">
        <f t="shared" si="2"/>
        <v>0.94117647058823528</v>
      </c>
      <c r="M10" s="15">
        <f>'[1]04 déc'!A43</f>
        <v>15</v>
      </c>
      <c r="N10" s="14">
        <f t="shared" si="0"/>
        <v>0.46875</v>
      </c>
    </row>
    <row r="11" spans="1:14">
      <c r="A11" s="11" t="s">
        <v>16</v>
      </c>
      <c r="B11" s="12" t="str">
        <f>'[1]11 déc'!C2</f>
        <v>11 déc (Futsal J/S + Bad)</v>
      </c>
      <c r="E11" s="13">
        <f>'[1]11 déc'!C43</f>
        <v>76</v>
      </c>
      <c r="F11" s="14">
        <f>E11/'[1]Par Etablt'!$D$43</f>
        <v>0.11242603550295859</v>
      </c>
      <c r="G11" s="15">
        <f>'[1]11 déc'!D43</f>
        <v>39</v>
      </c>
      <c r="H11" s="14">
        <f>G11/'[1]Par Etablt'!$E$43</f>
        <v>0.1822429906542056</v>
      </c>
      <c r="I11" s="15">
        <f>'[1]11 déc'!E43</f>
        <v>115</v>
      </c>
      <c r="J11" s="16">
        <f t="shared" si="1"/>
        <v>5.7905337361530716E-2</v>
      </c>
      <c r="K11" s="15">
        <f>'[1]11 déc'!A46</f>
        <v>31</v>
      </c>
      <c r="L11" s="17">
        <f t="shared" si="2"/>
        <v>0.91176470588235292</v>
      </c>
      <c r="M11" s="15">
        <f>'[1]11 déc'!A43</f>
        <v>17</v>
      </c>
      <c r="N11" s="14">
        <f t="shared" si="0"/>
        <v>0.54838709677419351</v>
      </c>
    </row>
    <row r="12" spans="1:14">
      <c r="A12" s="11" t="s">
        <v>17</v>
      </c>
      <c r="B12" s="18" t="str">
        <f>'[1]18 déc'!C2</f>
        <v>18 déc (BB)</v>
      </c>
      <c r="E12" s="13">
        <f>'[1]18 déc'!C43</f>
        <v>36</v>
      </c>
      <c r="F12" s="14">
        <f>E12/'[1]Par Etablt'!$D$43</f>
        <v>5.3254437869822487E-2</v>
      </c>
      <c r="G12" s="15">
        <f>'[1]18 déc'!D43</f>
        <v>15</v>
      </c>
      <c r="H12" s="14">
        <f>G12/'[1]Par Etablt'!$E$43</f>
        <v>7.0093457943925228E-2</v>
      </c>
      <c r="I12" s="15">
        <f>'[1]18 déc'!E43</f>
        <v>51</v>
      </c>
      <c r="J12" s="16">
        <f>I12/$J$2</f>
        <v>2.5679758308157101E-2</v>
      </c>
      <c r="K12" s="15">
        <f>'[1]18 déc'!A46</f>
        <v>28</v>
      </c>
      <c r="L12" s="17">
        <f t="shared" si="2"/>
        <v>0.82352941176470584</v>
      </c>
      <c r="M12" s="15">
        <f>'[1]18 déc'!A43</f>
        <v>9</v>
      </c>
      <c r="N12" s="14">
        <f t="shared" si="0"/>
        <v>0.32142857142857145</v>
      </c>
    </row>
    <row r="13" spans="1:14">
      <c r="D13" s="19" t="s">
        <v>3</v>
      </c>
      <c r="E13" s="20">
        <f t="shared" ref="E13:K13" si="3">SUM(E3:E12)</f>
        <v>676</v>
      </c>
      <c r="F13" s="21">
        <f t="shared" si="3"/>
        <v>1</v>
      </c>
      <c r="G13" s="20">
        <f t="shared" si="3"/>
        <v>214</v>
      </c>
      <c r="H13" s="21">
        <f t="shared" si="3"/>
        <v>0.99999999999999978</v>
      </c>
      <c r="I13" s="20">
        <f t="shared" si="3"/>
        <v>890</v>
      </c>
      <c r="J13" s="22">
        <f t="shared" si="3"/>
        <v>0.44813695871097686</v>
      </c>
      <c r="K13" s="23">
        <f t="shared" si="3"/>
        <v>315</v>
      </c>
      <c r="L13" s="24">
        <f>K13/340</f>
        <v>0.92647058823529416</v>
      </c>
      <c r="M13" s="25">
        <f>SUM(M3:M12)</f>
        <v>153</v>
      </c>
      <c r="N13" s="26">
        <f>M13/340</f>
        <v>0.45</v>
      </c>
    </row>
    <row r="33" spans="2:6">
      <c r="B33" s="27" t="s">
        <v>24</v>
      </c>
      <c r="C33" s="27"/>
      <c r="D33" s="27"/>
      <c r="E33" s="27"/>
      <c r="F33" s="27"/>
    </row>
    <row r="34" spans="2:6">
      <c r="B34" s="37" t="s">
        <v>25</v>
      </c>
      <c r="C34" s="28"/>
      <c r="D34" s="28"/>
      <c r="E34" s="28"/>
      <c r="F34" s="28"/>
    </row>
  </sheetData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D4" sqref="D4"/>
    </sheetView>
  </sheetViews>
  <sheetFormatPr baseColWidth="10" defaultRowHeight="15"/>
  <cols>
    <col min="1" max="1" width="6.7109375" customWidth="1"/>
    <col min="2" max="2" width="16.140625" customWidth="1"/>
    <col min="4" max="4" width="13.5703125" customWidth="1"/>
    <col min="5" max="5" width="11.85546875" customWidth="1"/>
    <col min="6" max="6" width="5.5703125" bestFit="1" customWidth="1"/>
    <col min="7" max="7" width="11.85546875" customWidth="1"/>
    <col min="8" max="8" width="5.5703125" bestFit="1" customWidth="1"/>
    <col min="9" max="9" width="11.85546875" customWidth="1"/>
    <col min="10" max="10" width="5.5703125" bestFit="1" customWidth="1"/>
    <col min="11" max="11" width="11.85546875" customWidth="1"/>
    <col min="12" max="12" width="5.5703125" bestFit="1" customWidth="1"/>
    <col min="14" max="14" width="5.5703125" bestFit="1" customWidth="1"/>
  </cols>
  <sheetData>
    <row r="1" spans="1:14">
      <c r="A1" s="1" t="s">
        <v>0</v>
      </c>
    </row>
    <row r="2" spans="1:14" ht="25.5">
      <c r="A2" s="38" t="s">
        <v>28</v>
      </c>
      <c r="E2" s="3" t="s">
        <v>1</v>
      </c>
      <c r="F2" s="4">
        <f>E17+'[1]Par Journées'!E13</f>
        <v>1427</v>
      </c>
      <c r="G2" s="3" t="s">
        <v>2</v>
      </c>
      <c r="H2" s="4">
        <f>G17+'[1]Par Journées'!G13</f>
        <v>559</v>
      </c>
      <c r="I2" s="5" t="s">
        <v>3</v>
      </c>
      <c r="J2" s="6">
        <f>I17+'[1]Par Journées'!I13</f>
        <v>1986</v>
      </c>
      <c r="K2" s="7" t="s">
        <v>4</v>
      </c>
      <c r="L2" s="8" t="s">
        <v>18</v>
      </c>
      <c r="M2" s="9" t="s">
        <v>6</v>
      </c>
      <c r="N2" s="10" t="s">
        <v>7</v>
      </c>
    </row>
    <row r="3" spans="1:14">
      <c r="A3" s="11" t="s">
        <v>8</v>
      </c>
      <c r="B3" s="12" t="str">
        <f>'[1]15 janv'!C2</f>
        <v>15 janv (Futsal Cdts + VB)</v>
      </c>
      <c r="E3" s="13">
        <f>'[1]15 janv'!C43</f>
        <v>78</v>
      </c>
      <c r="F3" s="14">
        <f>E3/$F$2</f>
        <v>5.4660126138752631E-2</v>
      </c>
      <c r="G3" s="13">
        <f>'[1]15 janv'!D43</f>
        <v>24</v>
      </c>
      <c r="H3" s="14">
        <f>G3/$H$2</f>
        <v>4.2933810375670838E-2</v>
      </c>
      <c r="I3" s="13">
        <f>'[1]15 janv'!E43</f>
        <v>102</v>
      </c>
      <c r="J3" s="16">
        <f>I3/$J$2</f>
        <v>5.1359516616314202E-2</v>
      </c>
      <c r="K3" s="13">
        <f>'[1]15 janv'!A46</f>
        <v>29</v>
      </c>
      <c r="L3" s="17">
        <f>K3/35</f>
        <v>0.82857142857142863</v>
      </c>
      <c r="M3" s="13">
        <f>'[1]15 janv'!A43</f>
        <v>15</v>
      </c>
      <c r="N3" s="14">
        <f t="shared" ref="N3:N16" si="0">M3/K3</f>
        <v>0.51724137931034486</v>
      </c>
    </row>
    <row r="4" spans="1:14">
      <c r="A4" s="11" t="s">
        <v>9</v>
      </c>
      <c r="B4" s="18" t="str">
        <f>'[1]22 janv'!C2</f>
        <v>22 janv (Futsal J/S + Bad + Escalade + Arbitrage BB)</v>
      </c>
      <c r="E4" s="13">
        <f>'[1]22 janv'!C43</f>
        <v>83</v>
      </c>
      <c r="F4" s="14">
        <f t="shared" ref="F4:F16" si="1">E4/$F$2</f>
        <v>5.8163980378416261E-2</v>
      </c>
      <c r="G4" s="13">
        <f>'[1]22 janv'!D43</f>
        <v>28</v>
      </c>
      <c r="H4" s="14">
        <f t="shared" ref="H4:H16" si="2">G4/$H$2</f>
        <v>5.008944543828265E-2</v>
      </c>
      <c r="I4" s="13">
        <f>'[1]22 janv'!E43</f>
        <v>111</v>
      </c>
      <c r="J4" s="16">
        <f t="shared" ref="J4:J14" si="3">I4/$J$2</f>
        <v>5.5891238670694864E-2</v>
      </c>
      <c r="K4" s="13">
        <f>'[1]22 janv'!A46</f>
        <v>30</v>
      </c>
      <c r="L4" s="17">
        <f t="shared" ref="L4:L16" si="4">K4/35</f>
        <v>0.8571428571428571</v>
      </c>
      <c r="M4" s="13">
        <f>'[1]22 janv'!A43</f>
        <v>15</v>
      </c>
      <c r="N4" s="14">
        <f t="shared" si="0"/>
        <v>0.5</v>
      </c>
    </row>
    <row r="5" spans="1:14">
      <c r="A5" s="11" t="s">
        <v>10</v>
      </c>
      <c r="B5" s="12" t="str">
        <f>'[1]29 janv'!C2</f>
        <v>29 janv (BB qualif)</v>
      </c>
      <c r="E5" s="13">
        <f>'[1]29 janv'!C43</f>
        <v>39</v>
      </c>
      <c r="F5" s="14">
        <f t="shared" si="1"/>
        <v>2.7330063069376315E-2</v>
      </c>
      <c r="G5" s="13">
        <f>'[1]29 janv'!D43</f>
        <v>22</v>
      </c>
      <c r="H5" s="14">
        <f t="shared" si="2"/>
        <v>3.9355992844364938E-2</v>
      </c>
      <c r="I5" s="13">
        <f>'[1]29 janv'!E43</f>
        <v>61</v>
      </c>
      <c r="J5" s="16">
        <f t="shared" si="3"/>
        <v>3.0715005035246726E-2</v>
      </c>
      <c r="K5" s="13">
        <f>'[1]29 janv'!A46</f>
        <v>28</v>
      </c>
      <c r="L5" s="17">
        <f t="shared" si="4"/>
        <v>0.8</v>
      </c>
      <c r="M5" s="13">
        <f>'[1]29 janv'!A43</f>
        <v>12</v>
      </c>
      <c r="N5" s="14">
        <f t="shared" si="0"/>
        <v>0.42857142857142855</v>
      </c>
    </row>
    <row r="6" spans="1:14">
      <c r="A6" s="11" t="s">
        <v>11</v>
      </c>
      <c r="B6" s="18" t="str">
        <f>'[1]5 fév'!C2</f>
        <v>5 fév (Futsal Filles + Championnats Dépt)</v>
      </c>
      <c r="E6" s="13">
        <f>'[1]5 fév'!C43</f>
        <v>4</v>
      </c>
      <c r="F6" s="14">
        <f t="shared" si="1"/>
        <v>2.8030833917309038E-3</v>
      </c>
      <c r="G6" s="13">
        <f>'[1]5 fév'!D43</f>
        <v>22</v>
      </c>
      <c r="H6" s="14">
        <f t="shared" si="2"/>
        <v>3.9355992844364938E-2</v>
      </c>
      <c r="I6" s="13">
        <f>'[1]5 fév'!E43</f>
        <v>26</v>
      </c>
      <c r="J6" s="16">
        <f>I6/$J$2</f>
        <v>1.3091641490433032E-2</v>
      </c>
      <c r="K6" s="13">
        <f>'[1]5 fév'!A46</f>
        <v>23</v>
      </c>
      <c r="L6" s="17">
        <f t="shared" si="4"/>
        <v>0.65714285714285714</v>
      </c>
      <c r="M6" s="13">
        <f>'[1]5 fév'!A43</f>
        <v>4</v>
      </c>
      <c r="N6" s="14">
        <f t="shared" si="0"/>
        <v>0.17391304347826086</v>
      </c>
    </row>
    <row r="7" spans="1:14">
      <c r="A7" s="11" t="s">
        <v>12</v>
      </c>
      <c r="B7" s="12" t="str">
        <f>'[1]12 fév'!C2</f>
        <v>12 fév (Ski)</v>
      </c>
      <c r="E7" s="13">
        <f>'[1]12 fév'!C43</f>
        <v>73</v>
      </c>
      <c r="F7" s="14">
        <f t="shared" si="1"/>
        <v>5.1156271899089001E-2</v>
      </c>
      <c r="G7" s="13">
        <f>'[1]12 fév'!D43</f>
        <v>40</v>
      </c>
      <c r="H7" s="14">
        <f t="shared" si="2"/>
        <v>7.1556350626118065E-2</v>
      </c>
      <c r="I7" s="13">
        <f>'[1]12 fév'!E43</f>
        <v>113</v>
      </c>
      <c r="J7" s="16">
        <f>I7/$J$2</f>
        <v>5.689828801611279E-2</v>
      </c>
      <c r="K7" s="13">
        <f>'[1]12 fév'!A46</f>
        <v>29</v>
      </c>
      <c r="L7" s="17">
        <f t="shared" si="4"/>
        <v>0.82857142857142863</v>
      </c>
      <c r="M7" s="13">
        <f>'[1]12 fév'!A43</f>
        <v>21</v>
      </c>
      <c r="N7" s="14">
        <f t="shared" si="0"/>
        <v>0.72413793103448276</v>
      </c>
    </row>
    <row r="8" spans="1:14">
      <c r="A8" s="11" t="s">
        <v>13</v>
      </c>
      <c r="B8" s="18" t="str">
        <f>'[1]19 fév'!C2</f>
        <v>19 fév (Futsal Cadets 1/2 finales + Choré Collective)</v>
      </c>
      <c r="E8" s="13">
        <f>'[1]19 fév'!C43</f>
        <v>91</v>
      </c>
      <c r="F8" s="14">
        <f t="shared" si="1"/>
        <v>6.3770147161878066E-2</v>
      </c>
      <c r="G8" s="13">
        <f>'[1]19 fév'!D43</f>
        <v>21</v>
      </c>
      <c r="H8" s="14">
        <f t="shared" si="2"/>
        <v>3.7567084078711989E-2</v>
      </c>
      <c r="I8" s="13">
        <f>'[1]19 fév'!E43</f>
        <v>112</v>
      </c>
      <c r="J8" s="16">
        <f t="shared" si="3"/>
        <v>5.6394763343403827E-2</v>
      </c>
      <c r="K8" s="13">
        <f>'[1]19 fév'!A46</f>
        <v>27</v>
      </c>
      <c r="L8" s="17">
        <f t="shared" si="4"/>
        <v>0.77142857142857146</v>
      </c>
      <c r="M8" s="13">
        <f>'[1]19 fév'!A43</f>
        <v>17</v>
      </c>
      <c r="N8" s="14">
        <f t="shared" si="0"/>
        <v>0.62962962962962965</v>
      </c>
    </row>
    <row r="9" spans="1:14">
      <c r="A9" s="11" t="s">
        <v>14</v>
      </c>
      <c r="B9" s="12" t="str">
        <f>'[1]26 fév'!C2</f>
        <v>26 fév (Futsal J/S 1/2 finales + BB Finale LP)</v>
      </c>
      <c r="E9" s="13">
        <f>'[1]26 fév'!C43</f>
        <v>95</v>
      </c>
      <c r="F9" s="14">
        <f t="shared" si="1"/>
        <v>6.6573230553608975E-2</v>
      </c>
      <c r="G9" s="13">
        <f>'[1]26 fév'!D43</f>
        <v>19</v>
      </c>
      <c r="H9" s="14">
        <f t="shared" si="2"/>
        <v>3.3989266547406083E-2</v>
      </c>
      <c r="I9" s="13">
        <f>'[1]26 fév'!E43</f>
        <v>114</v>
      </c>
      <c r="J9" s="16">
        <f>I9/$J$2</f>
        <v>5.7401812688821753E-2</v>
      </c>
      <c r="K9" s="13">
        <f>'[1]26 fév'!A46</f>
        <v>27</v>
      </c>
      <c r="L9" s="17">
        <f t="shared" si="4"/>
        <v>0.77142857142857146</v>
      </c>
      <c r="M9" s="13">
        <f>'[1]26 fév'!A43</f>
        <v>18</v>
      </c>
      <c r="N9" s="14">
        <f t="shared" si="0"/>
        <v>0.66666666666666663</v>
      </c>
    </row>
    <row r="10" spans="1:14">
      <c r="A10" s="11" t="s">
        <v>15</v>
      </c>
      <c r="B10" s="18" t="str">
        <f>'[1]19 mars'!C2</f>
        <v>19 mars (Futsal filles + Cadets Finale LP + Bad de ptps)</v>
      </c>
      <c r="E10" s="13">
        <f>'[1]19 mars'!C43</f>
        <v>70</v>
      </c>
      <c r="F10" s="14">
        <f t="shared" si="1"/>
        <v>4.9053959355290819E-2</v>
      </c>
      <c r="G10" s="13">
        <f>'[1]19 mars'!D43</f>
        <v>23</v>
      </c>
      <c r="H10" s="14">
        <f t="shared" si="2"/>
        <v>4.1144901610017888E-2</v>
      </c>
      <c r="I10" s="13">
        <f>'[1]19 mars'!E43</f>
        <v>93</v>
      </c>
      <c r="J10" s="16">
        <f t="shared" si="3"/>
        <v>4.6827794561933533E-2</v>
      </c>
      <c r="K10" s="13">
        <f>'[1]19 mars'!A46</f>
        <v>27</v>
      </c>
      <c r="L10" s="17">
        <f t="shared" si="4"/>
        <v>0.77142857142857146</v>
      </c>
      <c r="M10" s="13">
        <f>'[1]19 mars'!A43</f>
        <v>15</v>
      </c>
      <c r="N10" s="14">
        <f t="shared" si="0"/>
        <v>0.55555555555555558</v>
      </c>
    </row>
    <row r="11" spans="1:14">
      <c r="A11" s="11" t="s">
        <v>16</v>
      </c>
      <c r="B11" s="18" t="str">
        <f>'[1]26 mars'!C2</f>
        <v>26 mars (BB 3/3 + Choré Coll + Finales Dpt Cadets)</v>
      </c>
      <c r="E11" s="13">
        <f>'[1]26 mars'!C43</f>
        <v>29</v>
      </c>
      <c r="F11" s="14">
        <f t="shared" si="1"/>
        <v>2.0322354590049056E-2</v>
      </c>
      <c r="G11" s="13">
        <f>'[1]26 mars'!D43</f>
        <v>32</v>
      </c>
      <c r="H11" s="14">
        <f>G11/$H$2</f>
        <v>5.7245080500894455E-2</v>
      </c>
      <c r="I11" s="13">
        <f>'[1]26 mars'!E43</f>
        <v>61</v>
      </c>
      <c r="J11" s="16">
        <f t="shared" si="3"/>
        <v>3.0715005035246726E-2</v>
      </c>
      <c r="K11" s="13">
        <f>'[1]26 mars'!A46</f>
        <v>24</v>
      </c>
      <c r="L11" s="17">
        <f t="shared" si="4"/>
        <v>0.68571428571428572</v>
      </c>
      <c r="M11" s="13">
        <f>'[1]26 mars'!A43</f>
        <v>11</v>
      </c>
      <c r="N11" s="14">
        <f t="shared" si="0"/>
        <v>0.45833333333333331</v>
      </c>
    </row>
    <row r="12" spans="1:14">
      <c r="A12" s="11" t="s">
        <v>17</v>
      </c>
      <c r="B12" s="18" t="str">
        <f>'[1]02 avril'!C2</f>
        <v>02 avril (Futsal Finale District J/S + VB)</v>
      </c>
      <c r="E12" s="13">
        <f>'[1]02 avril'!C43</f>
        <v>46</v>
      </c>
      <c r="F12" s="14">
        <f t="shared" si="1"/>
        <v>3.2235459004905397E-2</v>
      </c>
      <c r="G12" s="13">
        <f>'[1]02 avril'!D43</f>
        <v>10</v>
      </c>
      <c r="H12" s="14">
        <f t="shared" si="2"/>
        <v>1.7889087656529516E-2</v>
      </c>
      <c r="I12" s="13">
        <f>'[1]02 avril'!E43</f>
        <v>56</v>
      </c>
      <c r="J12" s="16">
        <f t="shared" si="3"/>
        <v>2.8197381671701913E-2</v>
      </c>
      <c r="K12" s="13">
        <f>'[1]02 avril'!A46</f>
        <v>25</v>
      </c>
      <c r="L12" s="17">
        <f t="shared" si="4"/>
        <v>0.7142857142857143</v>
      </c>
      <c r="M12" s="13">
        <f>'[1]02 avril'!A43</f>
        <v>9</v>
      </c>
      <c r="N12" s="14">
        <f t="shared" si="0"/>
        <v>0.36</v>
      </c>
    </row>
    <row r="13" spans="1:14">
      <c r="A13" s="11" t="s">
        <v>19</v>
      </c>
      <c r="B13" s="18" t="str">
        <f>'[1]16 avril'!C2</f>
        <v>16 avril (JDL)</v>
      </c>
      <c r="E13" s="13">
        <f>'[1]16 avril'!C43</f>
        <v>37</v>
      </c>
      <c r="F13" s="14">
        <f>E13/$F$2</f>
        <v>2.5928521373510861E-2</v>
      </c>
      <c r="G13" s="13">
        <f>'[1]16 avril'!D43</f>
        <v>19</v>
      </c>
      <c r="H13" s="14">
        <f t="shared" si="2"/>
        <v>3.3989266547406083E-2</v>
      </c>
      <c r="I13" s="13">
        <f>'[1]16 avril'!E43</f>
        <v>56</v>
      </c>
      <c r="J13" s="16">
        <f t="shared" si="3"/>
        <v>2.8197381671701913E-2</v>
      </c>
      <c r="K13" s="13">
        <f>'[1]16 avril'!A46</f>
        <v>17</v>
      </c>
      <c r="L13" s="17">
        <f t="shared" si="4"/>
        <v>0.48571428571428571</v>
      </c>
      <c r="M13" s="13">
        <f>'[1]16 avril'!A43</f>
        <v>14</v>
      </c>
      <c r="N13" s="14">
        <f t="shared" si="0"/>
        <v>0.82352941176470584</v>
      </c>
    </row>
    <row r="14" spans="1:14">
      <c r="A14" s="11" t="s">
        <v>20</v>
      </c>
      <c r="B14" s="18" t="str">
        <f>'[1]23 avril'!C2</f>
        <v>23 avril (ESCALADE + Foot à 7)</v>
      </c>
      <c r="E14" s="13">
        <f>'[1]23 avril'!C43</f>
        <v>36</v>
      </c>
      <c r="F14" s="14">
        <f t="shared" si="1"/>
        <v>2.5227750525578137E-2</v>
      </c>
      <c r="G14" s="13">
        <f>'[1]23 avril'!D43</f>
        <v>28</v>
      </c>
      <c r="H14" s="14">
        <f t="shared" si="2"/>
        <v>5.008944543828265E-2</v>
      </c>
      <c r="I14" s="13">
        <f>'[1]23 avril'!E43</f>
        <v>64</v>
      </c>
      <c r="J14" s="16">
        <f t="shared" si="3"/>
        <v>3.2225579053373615E-2</v>
      </c>
      <c r="K14" s="13">
        <f>'[1]23 avril'!A46</f>
        <v>25</v>
      </c>
      <c r="L14" s="17">
        <f t="shared" si="4"/>
        <v>0.7142857142857143</v>
      </c>
      <c r="M14" s="13">
        <f>'[1]23 avril'!A43</f>
        <v>12</v>
      </c>
      <c r="N14" s="14">
        <f t="shared" si="0"/>
        <v>0.48</v>
      </c>
    </row>
    <row r="15" spans="1:14">
      <c r="A15" s="11" t="s">
        <v>21</v>
      </c>
      <c r="B15" s="18" t="s">
        <v>22</v>
      </c>
      <c r="E15" s="13">
        <f>'[1]21 mai'!C43</f>
        <v>50</v>
      </c>
      <c r="F15" s="14">
        <f t="shared" si="1"/>
        <v>3.5038542396636299E-2</v>
      </c>
      <c r="G15" s="13">
        <f>'[1]21 mai'!D43</f>
        <v>32</v>
      </c>
      <c r="H15" s="14">
        <f t="shared" si="2"/>
        <v>5.7245080500894455E-2</v>
      </c>
      <c r="I15" s="13">
        <f>'[1]21 mai'!E43</f>
        <v>82</v>
      </c>
      <c r="J15" s="16">
        <f>I15/$J$2</f>
        <v>4.1289023162134945E-2</v>
      </c>
      <c r="K15" s="13">
        <f>'[1]21 mai'!A46</f>
        <v>24</v>
      </c>
      <c r="L15" s="17">
        <f t="shared" si="4"/>
        <v>0.68571428571428572</v>
      </c>
      <c r="M15" s="13">
        <f>'[1]21 mai'!A43</f>
        <v>19</v>
      </c>
      <c r="N15" s="14">
        <f t="shared" si="0"/>
        <v>0.79166666666666663</v>
      </c>
    </row>
    <row r="16" spans="1:14">
      <c r="A16" s="11" t="s">
        <v>23</v>
      </c>
      <c r="B16" s="18" t="str">
        <f>'[1]28 mai'!C2</f>
        <v>28 mai (HANDISPORT)</v>
      </c>
      <c r="E16" s="13">
        <f>'[1]28 mai'!C43</f>
        <v>20</v>
      </c>
      <c r="F16" s="14">
        <f t="shared" si="1"/>
        <v>1.401541695865452E-2</v>
      </c>
      <c r="G16" s="13">
        <f>'[1]28 mai'!D43</f>
        <v>25</v>
      </c>
      <c r="H16" s="14">
        <f t="shared" si="2"/>
        <v>4.4722719141323794E-2</v>
      </c>
      <c r="I16" s="13">
        <f>'[1]28 mai'!E43</f>
        <v>45</v>
      </c>
      <c r="J16" s="16">
        <f>I16/$J$2</f>
        <v>2.2658610271903322E-2</v>
      </c>
      <c r="K16" s="13">
        <f>'[1]28 mai'!A46</f>
        <v>6</v>
      </c>
      <c r="L16" s="17">
        <f t="shared" si="4"/>
        <v>0.17142857142857143</v>
      </c>
      <c r="M16" s="13">
        <f>'[1]28 mai'!A43</f>
        <v>6</v>
      </c>
      <c r="N16" s="14">
        <f t="shared" si="0"/>
        <v>1</v>
      </c>
    </row>
    <row r="17" spans="4:14">
      <c r="D17" s="19" t="s">
        <v>3</v>
      </c>
      <c r="E17" s="20">
        <f t="shared" ref="E17:J17" si="5">SUM(E3:E16)</f>
        <v>751</v>
      </c>
      <c r="F17" s="21">
        <f t="shared" si="5"/>
        <v>0.52627890679747724</v>
      </c>
      <c r="G17" s="20">
        <f t="shared" si="5"/>
        <v>345</v>
      </c>
      <c r="H17" s="21">
        <f t="shared" si="5"/>
        <v>0.61717352415026838</v>
      </c>
      <c r="I17" s="20">
        <f t="shared" si="5"/>
        <v>1096</v>
      </c>
      <c r="J17" s="22">
        <f t="shared" si="5"/>
        <v>0.55186304128902319</v>
      </c>
      <c r="K17" s="23">
        <f t="shared" ref="K17" si="6">SUM(K3:K16)</f>
        <v>341</v>
      </c>
      <c r="L17" s="24">
        <f>K17/'[1]Par Etablt (2)'!C4</f>
        <v>0.71638655462184875</v>
      </c>
      <c r="M17" s="25">
        <f>SUM(M3:M16)</f>
        <v>188</v>
      </c>
      <c r="N17" s="26">
        <f>M17/'[1]Par Etablt (2)'!C4</f>
        <v>0.3949579831932773</v>
      </c>
    </row>
    <row r="34" spans="2:6">
      <c r="B34" s="27" t="s">
        <v>24</v>
      </c>
      <c r="C34" s="27"/>
      <c r="D34" s="27"/>
      <c r="E34" s="27"/>
      <c r="F34" s="27"/>
    </row>
    <row r="35" spans="2:6">
      <c r="B35" s="37" t="s">
        <v>25</v>
      </c>
      <c r="C35" s="28"/>
      <c r="D35" s="28"/>
      <c r="E35" s="28"/>
      <c r="F35" s="28"/>
    </row>
  </sheetData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7:G55"/>
  <sheetViews>
    <sheetView tabSelected="1" workbookViewId="0">
      <selection activeCell="J37" sqref="J37"/>
    </sheetView>
  </sheetViews>
  <sheetFormatPr baseColWidth="10" defaultRowHeight="15"/>
  <sheetData>
    <row r="37" spans="1:7" ht="38.25">
      <c r="B37" s="40" t="s">
        <v>29</v>
      </c>
      <c r="C37" s="29"/>
      <c r="D37" s="40" t="s">
        <v>30</v>
      </c>
      <c r="E37" s="29"/>
      <c r="F37" s="29" t="s">
        <v>26</v>
      </c>
    </row>
    <row r="38" spans="1:7">
      <c r="A38" s="34" t="s">
        <v>1</v>
      </c>
      <c r="B38" s="2">
        <v>1427</v>
      </c>
      <c r="D38" s="41">
        <v>5473</v>
      </c>
      <c r="E38" s="2"/>
      <c r="F38" s="30">
        <f>B38/D38%</f>
        <v>26.073451489128452</v>
      </c>
      <c r="G38" s="31" t="s">
        <v>26</v>
      </c>
    </row>
    <row r="39" spans="1:7">
      <c r="A39" s="36" t="s">
        <v>2</v>
      </c>
      <c r="B39" s="2">
        <v>559</v>
      </c>
      <c r="D39" s="41">
        <v>3971</v>
      </c>
      <c r="E39" s="2"/>
      <c r="F39" s="39">
        <f>B39/D39%</f>
        <v>14.077058675396625</v>
      </c>
      <c r="G39" s="31" t="s">
        <v>26</v>
      </c>
    </row>
    <row r="40" spans="1:7">
      <c r="A40" s="35" t="s">
        <v>27</v>
      </c>
      <c r="B40" s="2">
        <v>1986</v>
      </c>
      <c r="C40" s="2"/>
      <c r="D40" s="41">
        <v>9444</v>
      </c>
      <c r="E40" s="2"/>
      <c r="F40" s="30">
        <f t="shared" ref="F40" si="0">B40/D40%</f>
        <v>21.029224904701397</v>
      </c>
      <c r="G40" s="31" t="s">
        <v>26</v>
      </c>
    </row>
    <row r="41" spans="1:7">
      <c r="A41" t="s">
        <v>32</v>
      </c>
      <c r="D41" s="32"/>
    </row>
    <row r="42" spans="1:7">
      <c r="D42" s="33"/>
    </row>
    <row r="43" spans="1:7">
      <c r="D43" s="33"/>
    </row>
    <row r="44" spans="1:7" ht="38.25">
      <c r="B44" s="40" t="s">
        <v>29</v>
      </c>
      <c r="C44" s="29"/>
      <c r="D44" s="40" t="s">
        <v>31</v>
      </c>
      <c r="E44" s="29"/>
      <c r="F44" s="29" t="s">
        <v>26</v>
      </c>
    </row>
    <row r="45" spans="1:7">
      <c r="A45" s="34" t="s">
        <v>1</v>
      </c>
      <c r="B45" s="2">
        <v>1427</v>
      </c>
      <c r="D45" s="41">
        <v>1267</v>
      </c>
      <c r="E45" s="2"/>
      <c r="F45" s="30">
        <f>B45/D45%</f>
        <v>112.62825572217838</v>
      </c>
      <c r="G45" s="31" t="s">
        <v>26</v>
      </c>
    </row>
    <row r="46" spans="1:7">
      <c r="A46" s="36" t="s">
        <v>2</v>
      </c>
      <c r="B46" s="2">
        <v>559</v>
      </c>
      <c r="D46" s="41">
        <v>616</v>
      </c>
      <c r="E46" s="2"/>
      <c r="F46" s="39">
        <f>B46/D46%</f>
        <v>90.746753246753244</v>
      </c>
      <c r="G46" s="31" t="s">
        <v>26</v>
      </c>
    </row>
    <row r="47" spans="1:7">
      <c r="A47" s="35" t="s">
        <v>27</v>
      </c>
      <c r="B47" s="2">
        <v>1986</v>
      </c>
      <c r="C47" s="2"/>
      <c r="D47" s="41">
        <f>SUM(D45:D46)</f>
        <v>1883</v>
      </c>
      <c r="E47" s="2"/>
      <c r="F47" s="30">
        <f t="shared" ref="F47" si="1">B47/D47%</f>
        <v>105.46999468932556</v>
      </c>
      <c r="G47" s="31" t="s">
        <v>26</v>
      </c>
    </row>
    <row r="48" spans="1:7">
      <c r="A48" t="s">
        <v>32</v>
      </c>
    </row>
    <row r="51" spans="1:7" ht="38.25">
      <c r="B51" s="40" t="s">
        <v>31</v>
      </c>
      <c r="C51" s="29"/>
      <c r="D51" s="40" t="s">
        <v>30</v>
      </c>
      <c r="E51" s="29"/>
      <c r="F51" s="29" t="s">
        <v>26</v>
      </c>
    </row>
    <row r="52" spans="1:7">
      <c r="A52" s="34" t="s">
        <v>1</v>
      </c>
      <c r="B52" s="41">
        <v>1267</v>
      </c>
      <c r="D52" s="41">
        <v>5473</v>
      </c>
      <c r="E52" s="2"/>
      <c r="F52" s="30">
        <f>B52/D52%</f>
        <v>23.150009135757355</v>
      </c>
      <c r="G52" s="31" t="s">
        <v>26</v>
      </c>
    </row>
    <row r="53" spans="1:7">
      <c r="A53" s="36" t="s">
        <v>2</v>
      </c>
      <c r="B53" s="41">
        <v>616</v>
      </c>
      <c r="D53" s="41">
        <v>3971</v>
      </c>
      <c r="E53" s="2"/>
      <c r="F53" s="39">
        <f>B53/D53%</f>
        <v>15.512465373961218</v>
      </c>
      <c r="G53" s="31" t="s">
        <v>26</v>
      </c>
    </row>
    <row r="54" spans="1:7">
      <c r="A54" s="35" t="s">
        <v>27</v>
      </c>
      <c r="B54" s="41">
        <f>SUM(B52:B53)</f>
        <v>1883</v>
      </c>
      <c r="C54" s="2"/>
      <c r="D54" s="41">
        <v>9444</v>
      </c>
      <c r="E54" s="2"/>
      <c r="F54" s="30">
        <f t="shared" ref="F54" si="2">B54/D54%</f>
        <v>19.938585345192717</v>
      </c>
      <c r="G54" s="31" t="s">
        <v>26</v>
      </c>
    </row>
    <row r="55" spans="1:7">
      <c r="D55" s="3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G37" sqref="G37"/>
    </sheetView>
  </sheetViews>
  <sheetFormatPr baseColWidth="10" defaultRowHeight="15"/>
  <sheetData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Nbre d'élèvesparjournée part1 </vt:lpstr>
      <vt:lpstr>Nbre d'élèvesparjournée part2</vt:lpstr>
      <vt:lpstr>FetG parjournée et % part1</vt:lpstr>
      <vt:lpstr>FetG parjournée et % part2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THERET</dc:creator>
  <cp:lastModifiedBy>Marc THERET</cp:lastModifiedBy>
  <dcterms:created xsi:type="dcterms:W3CDTF">2014-06-26T06:19:17Z</dcterms:created>
  <dcterms:modified xsi:type="dcterms:W3CDTF">2014-07-13T13:48:27Z</dcterms:modified>
</cp:coreProperties>
</file>